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2" windowWidth="14916" windowHeight="8616" tabRatio="758" activeTab="0"/>
  </bookViews>
  <sheets>
    <sheet name="Start" sheetId="1" r:id="rId1"/>
    <sheet name="Umsatz+Kosten" sheetId="2" r:id="rId2"/>
    <sheet name="Fixkosten" sheetId="3" r:id="rId3"/>
    <sheet name="Privatausgaben" sheetId="4" r:id="rId4"/>
    <sheet name="Mitarbeiter" sheetId="5" r:id="rId5"/>
    <sheet name="Kfz" sheetId="6" r:id="rId6"/>
    <sheet name="Ergebnis" sheetId="7" r:id="rId7"/>
    <sheet name="Szenario" sheetId="8" r:id="rId8"/>
    <sheet name="Info &amp; Links" sheetId="9" r:id="rId9"/>
  </sheets>
  <definedNames>
    <definedName name="_xlnm.Print_Area" localSheetId="6">'Ergebnis'!$A$4:$O$37</definedName>
    <definedName name="_xlnm.Print_Area" localSheetId="2">'Fixkosten'!$A$6:$O$34,'Fixkosten'!$A$36:$O$65,'Fixkosten'!$A$67:$O$95,'Fixkosten'!$A$97:$O$125,'Fixkosten'!$A$127:$O$158</definedName>
    <definedName name="_xlnm.Print_Area" localSheetId="8">'Info &amp; Links'!$A$4:$O$40</definedName>
    <definedName name="_xlnm.Print_Area" localSheetId="5">'Kfz'!$A$6:$O$25</definedName>
    <definedName name="_xlnm.Print_Area" localSheetId="4">'Mitarbeiter'!$A$6:$O$36,'Mitarbeiter'!$A$38:$O$61</definedName>
    <definedName name="_xlnm.Print_Area" localSheetId="3">'Privatausgaben'!$A$6:$O$33,'Privatausgaben'!$A$35:$O$64,'Privatausgaben'!$A$66:$O$79</definedName>
    <definedName name="_xlnm.Print_Area" localSheetId="0">'Start'!$A$4:$O$59</definedName>
    <definedName name="_xlnm.Print_Area" localSheetId="7">'Szenario'!$A$4:$O$26</definedName>
    <definedName name="_xlnm.Print_Area" localSheetId="1">'Umsatz+Kosten'!$A$6:$O$34,'Umsatz+Kosten'!$A$38:$O$68</definedName>
    <definedName name="_xlnm.Print_Titles" localSheetId="6">'Ergebnis'!$1:$3</definedName>
    <definedName name="_xlnm.Print_Titles" localSheetId="2">'Fixkosten'!$1:$3</definedName>
    <definedName name="_xlnm.Print_Titles" localSheetId="8">'Info &amp; Links'!$1:$3</definedName>
    <definedName name="_xlnm.Print_Titles" localSheetId="5">'Kfz'!$1:$3</definedName>
    <definedName name="_xlnm.Print_Titles" localSheetId="4">'Mitarbeiter'!$1:$3</definedName>
    <definedName name="_xlnm.Print_Titles" localSheetId="3">'Privatausgaben'!$1:$3</definedName>
    <definedName name="_xlnm.Print_Titles" localSheetId="0">'Start'!$1:$3</definedName>
    <definedName name="_xlnm.Print_Titles" localSheetId="7">'Szenario'!$1:$3</definedName>
    <definedName name="_xlnm.Print_Titles" localSheetId="1">'Umsatz+Kosten'!$1:$3</definedName>
    <definedName name="Z_26F25818_04E7_4890_A7F8_45BCF0764C33_.wvu.PrintTitles" localSheetId="2" hidden="1">'Fixkosten'!#REF!</definedName>
    <definedName name="Z_26F25818_04E7_4890_A7F8_45BCF0764C33_.wvu.PrintTitles" localSheetId="8" hidden="1">'Info &amp; Links'!#REF!</definedName>
    <definedName name="Z_26F25818_04E7_4890_A7F8_45BCF0764C33_.wvu.PrintTitles" localSheetId="5" hidden="1">'Kfz'!#REF!</definedName>
    <definedName name="Z_26F25818_04E7_4890_A7F8_45BCF0764C33_.wvu.PrintTitles" localSheetId="3" hidden="1">'Privatausgaben'!#REF!</definedName>
    <definedName name="Z_26F25818_04E7_4890_A7F8_45BCF0764C33_.wvu.PrintTitles" localSheetId="0" hidden="1">'Start'!#REF!</definedName>
    <definedName name="Z_26F25818_04E7_4890_A7F8_45BCF0764C33_.wvu.PrintTitles" localSheetId="7" hidden="1">'Szenario'!#REF!</definedName>
    <definedName name="Z_26F25818_04E7_4890_A7F8_45BCF0764C33_.wvu.PrintTitles" localSheetId="1" hidden="1">'Umsatz+Kosten'!$3:$3</definedName>
  </definedNames>
  <calcPr fullCalcOnLoad="1"/>
</workbook>
</file>

<file path=xl/comments1.xml><?xml version="1.0" encoding="utf-8"?>
<comments xmlns="http://schemas.openxmlformats.org/spreadsheetml/2006/main">
  <authors>
    <author>NN</author>
  </authors>
  <commentList>
    <comment ref="A59" authorId="0">
      <text>
        <r>
          <rPr>
            <b/>
            <sz val="9"/>
            <rFont val="Arial"/>
            <family val="2"/>
          </rPr>
          <t>Kommentar-Box:</t>
        </r>
        <r>
          <rPr>
            <sz val="9"/>
            <rFont val="Arial"/>
            <family val="2"/>
          </rPr>
          <t xml:space="preserve">
Hier erhalten Sie weitere Unterstützung
beim Ausfüllen der erforderlichen Felder.</t>
        </r>
      </text>
    </comment>
  </commentList>
</comments>
</file>

<file path=xl/comments3.xml><?xml version="1.0" encoding="utf-8"?>
<comments xmlns="http://schemas.openxmlformats.org/spreadsheetml/2006/main">
  <authors>
    <author>Networkpro</author>
    <author>NN</author>
  </authors>
  <commentList>
    <comment ref="A52" authorId="0">
      <text>
        <r>
          <rPr>
            <b/>
            <sz val="9"/>
            <rFont val="Arial"/>
            <family val="2"/>
          </rPr>
          <t>Betriebsausgaben - Instandhaltung/Wartung/Reparaturen (ohne KFZ):</t>
        </r>
        <r>
          <rPr>
            <sz val="9"/>
            <rFont val="Arial"/>
            <family val="2"/>
          </rPr>
          <t xml:space="preserve">
Tragen Sie hier alle Ausgaben ein, die im Zusammenhang mit Wartung,
Instandhaltung oder Reparatur der Betriebsräumlichkeiten, etc. stehen.</t>
        </r>
      </text>
    </comment>
    <comment ref="A17" authorId="0">
      <text>
        <r>
          <rPr>
            <b/>
            <sz val="9"/>
            <rFont val="Arial"/>
            <family val="2"/>
          </rPr>
          <t>Betriebsausgaben - Kredit/Leasing (ohne KFZ):</t>
        </r>
        <r>
          <rPr>
            <sz val="9"/>
            <rFont val="Arial"/>
            <family val="2"/>
          </rPr>
          <t xml:space="preserve">
Tragen Sie hier sämtliche Ausgaben für Leasing im Zusammenhang mit
Ihrer Büro - und Geschäftseinrichtung bzw. mit dem Maschinenpark ein.</t>
        </r>
      </text>
    </comment>
    <comment ref="A80" authorId="0">
      <text>
        <r>
          <rPr>
            <b/>
            <sz val="9"/>
            <rFont val="Arial"/>
            <family val="2"/>
          </rPr>
          <t>Betriebsausgaben - Büroaufwand:</t>
        </r>
        <r>
          <rPr>
            <sz val="9"/>
            <rFont val="Arial"/>
            <family val="2"/>
          </rPr>
          <t xml:space="preserve">
Tragen Sie hier sämtliche Aufwendungen im Bereich Büromaterial, Briefpapier, Drucksorten, Porti etc. ein.
In diese Aufwandskategorie sind allerdings nicht die Ausgaben für sog. geringwertige Wirtschaftsgüter wie
IT-Kleinzubehör, Rechenmaschinen, Kleinwerkzeug, etc. einzubeziehen.</t>
        </r>
      </text>
    </comment>
    <comment ref="A36" authorId="0">
      <text>
        <r>
          <rPr>
            <b/>
            <sz val="9"/>
            <rFont val="Arial"/>
            <family val="2"/>
          </rPr>
          <t>Betriebsausgaben - KFZ-Ausgaben:</t>
        </r>
        <r>
          <rPr>
            <sz val="9"/>
            <rFont val="Arial"/>
            <family val="2"/>
          </rPr>
          <t xml:space="preserve">
Geben Sie einen Pauschalwert für KFZ-Koste ein oder klicken Sie auf den Link, um
zur getrennten Berechnung der KFZ-Ausgaben zu gelangen. Die entsprechenden
Werte werden hier anschliessend automatisch übernommen.</t>
        </r>
      </text>
    </comment>
    <comment ref="A67" authorId="0">
      <text>
        <r>
          <rPr>
            <b/>
            <sz val="9"/>
            <rFont val="Arial"/>
            <family val="2"/>
          </rPr>
          <t>Betriebsausgaben - Versicherungen (ohne KFZ, ohne Sozialversicherung):</t>
        </r>
        <r>
          <rPr>
            <sz val="9"/>
            <rFont val="Arial"/>
            <family val="2"/>
          </rPr>
          <t xml:space="preserve">
Tragen Sie hier sämtliche Ausgaben für betrieblich veranlasste Versicherungen ein. Wenn Sie
zu Hause arbeiten und ein eigenes Arbeitszimmer haben, kann ebenfalls eine Gebäude- oder
Haushaltsversicherung entsprechend dem Quadratmeterschlüssel (Anteil des Arbeitsraumes
an der Gesamtquadratmeterzahl des Gebäudes bzw. der Wohnung) angesetzt werden.</t>
        </r>
      </text>
    </comment>
    <comment ref="A127" authorId="0">
      <text>
        <r>
          <rPr>
            <b/>
            <sz val="9"/>
            <rFont val="Arial"/>
            <family val="2"/>
          </rPr>
          <t>Betriebsausgaben - Sonstiger Aufwand:</t>
        </r>
        <r>
          <rPr>
            <sz val="9"/>
            <rFont val="Arial"/>
            <family val="2"/>
          </rPr>
          <t xml:space="preserve">
Tragen Sie in diese Tabelle die Aufwendungen für folgende Positionen ein, wobei Sie noch ausreichend
Platz haben, um weitere Kostenpositionen aufzunehmen, wenn diese nicht ohnehin vorgesehen wurden.
</t>
        </r>
        <r>
          <rPr>
            <b/>
            <sz val="9"/>
            <rFont val="Arial"/>
            <family val="2"/>
          </rPr>
          <t>Fachliteratur:</t>
        </r>
        <r>
          <rPr>
            <sz val="9"/>
            <rFont val="Arial"/>
            <family val="2"/>
          </rPr>
          <t xml:space="preserve">
Ausgaben für "Fachpublikationen" in Ihrem unternehmerischen Bereich, allerdings keine Tageszeitungen,
Illustrierte, etc., es sei denn, Sie gehören bestimmen Berufsgrupen an (z.B. Kaffeehäuser, Friseure, etc.).
</t>
        </r>
        <r>
          <rPr>
            <b/>
            <sz val="9"/>
            <rFont val="Arial"/>
            <family val="2"/>
          </rPr>
          <t>Aus- und Weiterbildung:</t>
        </r>
        <r>
          <rPr>
            <sz val="9"/>
            <rFont val="Arial"/>
            <family val="2"/>
          </rPr>
          <t xml:space="preserve">
Ausgaben für den Besuch von Kursen, Seminaren, Trainigs, die Sie in Bezug auf Ihre Tätigkeit
'weiterbringen'. Nicht ansetzbar sind aber Kosten für eine Grundausbildung in einem völlig anderen
Beruf oder Gewerbe.
</t>
        </r>
        <r>
          <rPr>
            <b/>
            <sz val="9"/>
            <rFont val="Arial"/>
            <family val="2"/>
          </rPr>
          <t>Beiträge an Berufsvertretungen:</t>
        </r>
        <r>
          <rPr>
            <sz val="9"/>
            <rFont val="Arial"/>
            <family val="2"/>
          </rPr>
          <t xml:space="preserve">
Ausgaben für Mitgliedsbeiträge bei der Wirtschaftskammer sowie freiwillige Beiträge an für Ihr
Unternehmen relevante Interessensvertretungen ausserhalb der Wirtschaftskammer.
</t>
        </r>
        <r>
          <rPr>
            <b/>
            <sz val="9"/>
            <rFont val="Arial"/>
            <family val="2"/>
          </rPr>
          <t>Spesen des Geldverkehrs</t>
        </r>
        <r>
          <rPr>
            <sz val="9"/>
            <rFont val="Arial"/>
            <family val="2"/>
          </rPr>
          <t>:
Zu den Spesen des Geldverkehrs gehören insbesondere Überweisungsspesen und
Kontoführungsgebühren bei Ihrer Hausbank. Diese Aufwendungen werden meist pro Quartal auf Ihrem
Kontoauszug ausgewiesen, rechnen Sie daher diese Aufwendungen auf einen Monatsdurchschnitt.</t>
        </r>
      </text>
    </comment>
    <comment ref="A97" authorId="0">
      <text>
        <r>
          <rPr>
            <b/>
            <sz val="9"/>
            <rFont val="Arial"/>
            <family val="2"/>
          </rPr>
          <t>Betriebsausgaben - Beratung:</t>
        </r>
        <r>
          <rPr>
            <sz val="9"/>
            <rFont val="Arial"/>
            <family val="2"/>
          </rPr>
          <t xml:space="preserve">
Tragen Sie hier sämtliche Aufwendungen im Bereich Steuer- und Rechtsberatung sowie den
Aufwand für externe Beratungsleistungen (Unternehmensberatung, Marketingberatung, etc.) ein.</t>
        </r>
      </text>
    </comment>
    <comment ref="A106" authorId="0">
      <text>
        <r>
          <rPr>
            <b/>
            <sz val="9"/>
            <rFont val="Arial"/>
            <family val="2"/>
          </rPr>
          <t>Betriebsausgaben - Marketing, Werbung:</t>
        </r>
        <r>
          <rPr>
            <sz val="9"/>
            <rFont val="Arial"/>
            <family val="2"/>
          </rPr>
          <t xml:space="preserve">
Tragen Sie hier alle Aufwendungen für Marketing für Produkte und Dienstleistungen
Ihres Unternehmens ein. Beim Repräsentationsaufwand (Geschäftsessen, etc.) ist
zu berücksichtigen, dass meist nur ein Anteil von 50% der tatsächlich angefallenen
Kosten steuerlich anerkannt wird. Zudem muss der Zweck der Akquisition eindeutig
nachgewiesen werden.</t>
        </r>
      </text>
    </comment>
    <comment ref="A6" authorId="0">
      <text>
        <r>
          <rPr>
            <b/>
            <sz val="9"/>
            <rFont val="Arial"/>
            <family val="2"/>
          </rPr>
          <t>Betriebsausgaben - Betriebsräumlichkeiten:</t>
        </r>
        <r>
          <rPr>
            <sz val="9"/>
            <rFont val="Arial"/>
            <family val="2"/>
          </rPr>
          <t xml:space="preserve">
Tragen Sie hier sämtliche Ausgaben ein, die im Zusammenhang mit Ihren Betriebsräumlichkeiten stehen.
Wenn Sie zu Hause arbeiten und ein eigenes Arbeitszimmer haben, dividieren Sie die Quadratmeterzahl
Ihres Hauses bzw. Ihrer Wohnung durch die Quadratmeterzahl des Arbeitsraumes. Sie erhalten damit den
Anteil der betrieblichen Aufwendungen. Diesen Anteil können Sie in der Folge für alle mit den Raumkosten
verbundenen Aufwendungen ansetzen.
Wenn Sie Ihre Betriebsräumlichkeiten über Kredit finanzieren, so sind nur die laufenden Zinsen aber nicht
die Tilgungsraten selbst als Betriebsausgabe ansetzbar. Dafür wirkt sich die anteilige Abschreibung der
Investition (AfA) steuermindernd aus. Die entsprechenden AfA-Werte können Sie in der getrennten Kalkulation
eingeben. Die Eingabe des Tilgungsanteils ist für die die weitere Ergebnisrechnung erforderlich.</t>
        </r>
      </text>
    </comment>
    <comment ref="A87" authorId="0">
      <text>
        <r>
          <rPr>
            <b/>
            <sz val="9"/>
            <rFont val="Arial"/>
            <family val="2"/>
          </rPr>
          <t>Betriebsausgaben - Kommunikation:</t>
        </r>
        <r>
          <rPr>
            <sz val="9"/>
            <rFont val="Arial"/>
            <family val="2"/>
          </rPr>
          <t xml:space="preserve">
Tragen Sie hier sämtliche Aufwendungen für den Bereich Ihrer Bürokommunikation ein, z.B.
Telefon, Mobiltelefon, Internetzugang etc. ein. Wenn Sie zu Hause arbeiten, gehen Sie aber
davon aus, dass für die steuerliche Anerkennung ein bestimmter Privatanteil in Abzug zu
bringen ist (meist 20% bis 30%).</t>
        </r>
      </text>
    </comment>
    <comment ref="A119" authorId="0">
      <text>
        <r>
          <rPr>
            <b/>
            <sz val="9"/>
            <rFont val="Arial"/>
            <family val="2"/>
          </rPr>
          <t>Betriebsausgaben - Reiseaufwand:</t>
        </r>
        <r>
          <rPr>
            <sz val="9"/>
            <rFont val="Arial"/>
            <family val="2"/>
          </rPr>
          <t xml:space="preserve">
Tragen Sie hier sämtliche Aufwendungen im Bereich Ihrer Reisetätigkeiten ein. Dazu gehören
z.B. Ausgaben für Bahn- oder Flugtickets, Übernachtungen sowie die entsprechenden Diäten
für Reisen im In- bzw. Ausland. Sie können ebenfalls Transportkosten im Nahverkehr wie z.B.
Taxi, Strassenbahnfahrscheine etc. ansetzen.</t>
        </r>
      </text>
    </comment>
    <comment ref="A62" authorId="0">
      <text>
        <r>
          <rPr>
            <b/>
            <sz val="9"/>
            <rFont val="Arial"/>
            <family val="2"/>
          </rPr>
          <t>Betriebsausgaben - Abschreibungen:</t>
        </r>
        <r>
          <rPr>
            <sz val="9"/>
            <rFont val="Arial"/>
            <family val="2"/>
          </rPr>
          <t xml:space="preserve">
Bei abnutzbarem Anlagevermögen (z. B. Büro- und Geschäftseinrichtung, EDV-Anlage,
Kraftfahrzeug(e), Gebäude, etc.) ist der Wertverlust in Form einer Abschreibung als
Betriebsausgabe steuerlich geltend zu machen. Die Abschreibung erfolgt gemäss der
Nutzungsdauer der Anlage.
Falls ein abnutzbares Anlagegut allerdings nicht mehr als € 400,-- (netto) kostet, können
die Anschaffungskosten unter dem Titel "geringwertiges Wirtschaftsgut" (GWG) als
Betriebsausgabe zur Gänze im Jahr der Anschaffung abgesetzt werden.</t>
        </r>
      </text>
    </comment>
    <comment ref="A41" authorId="0">
      <text>
        <r>
          <rPr>
            <b/>
            <sz val="9"/>
            <rFont val="Arial"/>
            <family val="2"/>
          </rPr>
          <t>Betriebsausgaben - Kredit/Leasing (ohne KFZ):</t>
        </r>
        <r>
          <rPr>
            <sz val="9"/>
            <rFont val="Arial"/>
            <family val="2"/>
          </rPr>
          <t xml:space="preserve">
Tragen Sie hier sämtliche Ausgaben für Kredite im Zusammenhang mit Gebäude, Büro-
und Geschäftseinrichtung bzw. mit dem Maschinenpark ein
Beachten Sie, dass bei Finanzierung über Kredit nur die laufenden Zinsen, aber nicht die
Tilgungsraten selbst als Betriebsausgabe ansetzbar sind. Dafür wirkt sich die anteilige
Abschreibung der Investition (AfA) steuermindernd aus. Die entsprechenden AfA-Werte
können Sie in den getrennten Bereich eingeben. Die Eingabe des Tilgungsanteils ist für
für Ihre Liquiditätsrechnung relevant.</t>
        </r>
      </text>
    </comment>
    <comment ref="B64" authorId="1">
      <text>
        <r>
          <rPr>
            <b/>
            <sz val="9"/>
            <rFont val="Arial"/>
            <family val="2"/>
          </rPr>
          <t>Abschreibung lt. AfA-Verzeichnis:</t>
        </r>
        <r>
          <rPr>
            <sz val="9"/>
            <rFont val="Arial"/>
            <family val="2"/>
          </rPr>
          <t xml:space="preserve">
Geben Sie hier die Werte für die  laufenden
Abschreibungen laut Anlagenverzeichnis ein.</t>
        </r>
      </text>
    </comment>
    <comment ref="A26" authorId="0">
      <text>
        <r>
          <rPr>
            <b/>
            <sz val="9"/>
            <rFont val="Arial"/>
            <family val="2"/>
          </rPr>
          <t xml:space="preserve">Betriebsausgaben - Sozialversicherung der gewerblichen Wirtschaft:
</t>
        </r>
        <r>
          <rPr>
            <sz val="9"/>
            <rFont val="Arial"/>
            <family val="2"/>
          </rPr>
          <t>Übernhehmen Sie den vorgegebenen Mindestbeitrag oder geben Sie den Beitrag entsprechend der Ihnen
vorliegenden Vorschreibung ein, in diesem Fall wird der Betrag im Feld "Mindestbeitrag" gelöscht.</t>
        </r>
        <r>
          <rPr>
            <b/>
            <sz val="9"/>
            <rFont val="Arial"/>
            <family val="2"/>
          </rPr>
          <t xml:space="preserve">
</t>
        </r>
        <r>
          <rPr>
            <sz val="9"/>
            <rFont val="Arial"/>
            <family val="2"/>
          </rPr>
          <t xml:space="preserve">Obwohl für Neugründer in den ersten drei Jahren der selbständigen Tätigkeit besondere Beitragssätze
gelten, wird hier vom Mindestbeitrag (gültig ab. dem 4. Jahr) ausgegangen, da es in der Regel immer zu
Nachzahlungen kommt.
Der Betrag setzt sich aus den Beiträgen zur Pensionsversicherung (PV), Krankenversicherung (KV),
Selbständigenvorsorge (MBG) sowie zur Unfallversicherung (UV) zusammen und wurde entsprechend
den aktuellen Werten vom </t>
        </r>
        <r>
          <rPr>
            <b/>
            <sz val="9"/>
            <rFont val="Arial"/>
            <family val="2"/>
          </rPr>
          <t>Jahr 2012</t>
        </r>
        <r>
          <rPr>
            <sz val="9"/>
            <rFont val="Arial"/>
            <family val="2"/>
          </rPr>
          <t xml:space="preserve"> angepasst.</t>
        </r>
      </text>
    </comment>
    <comment ref="A31" authorId="0">
      <text>
        <r>
          <rPr>
            <b/>
            <sz val="9"/>
            <rFont val="Arial"/>
            <family val="2"/>
          </rPr>
          <t>Betriebsausgaben - Personal-Aufwand:</t>
        </r>
        <r>
          <rPr>
            <sz val="9"/>
            <rFont val="Arial"/>
            <family val="2"/>
          </rPr>
          <t xml:space="preserve">
Geben Sie einen Pauschalwert für Personalkostenkosten ein oder klicken Sie auf
den Link, um zur getrennten Berechnung der Personalausgaben zu gelangen.
Die entsprechenden Werte werden hier anschliessend automatisch übernommen.</t>
        </r>
      </text>
    </comment>
    <comment ref="B63" authorId="1">
      <text>
        <r>
          <rPr>
            <b/>
            <sz val="9"/>
            <rFont val="Arial"/>
            <family val="2"/>
          </rPr>
          <t>Geringwertige Wirtschaftsgüter:</t>
        </r>
        <r>
          <rPr>
            <sz val="9"/>
            <rFont val="Arial"/>
            <family val="2"/>
          </rPr>
          <t xml:space="preserve">
Im Jahr der Anschaffung ist eine steuerliche Sofortabschreibung von abnutzbaren
Wirtschaftsgütern, deren Anschaffungskosten € 400,-- nicht übersteigen, möglich.</t>
        </r>
      </text>
    </comment>
  </commentList>
</comments>
</file>

<file path=xl/comments4.xml><?xml version="1.0" encoding="utf-8"?>
<comments xmlns="http://schemas.openxmlformats.org/spreadsheetml/2006/main">
  <authors>
    <author>Networkpro</author>
    <author>NN</author>
  </authors>
  <commentList>
    <comment ref="A29" authorId="0">
      <text>
        <r>
          <rPr>
            <b/>
            <sz val="9"/>
            <rFont val="Arial"/>
            <family val="2"/>
          </rPr>
          <t>KFZ-Kosten:</t>
        </r>
        <r>
          <rPr>
            <sz val="9"/>
            <rFont val="Arial"/>
            <family val="2"/>
          </rPr>
          <t xml:space="preserve">
Klicken Sie auf den Link, um zur getrennten Berechnung der KFZ-Ausgaben zu gelangen.
Die entsprechenden Werte werden hier anschliessend automatisch übernommen.</t>
        </r>
      </text>
    </comment>
    <comment ref="G79" authorId="1">
      <text>
        <r>
          <rPr>
            <sz val="9"/>
            <rFont val="Arial"/>
            <family val="2"/>
          </rPr>
          <t xml:space="preserve">Dieser Wert wird automatisch in
das Arbeitsblatt </t>
        </r>
        <r>
          <rPr>
            <b/>
            <sz val="9"/>
            <rFont val="Arial"/>
            <family val="2"/>
          </rPr>
          <t>"Ergebnis"</t>
        </r>
        <r>
          <rPr>
            <sz val="9"/>
            <rFont val="Arial"/>
            <family val="2"/>
          </rPr>
          <t xml:space="preserve">
übernommen</t>
        </r>
      </text>
    </comment>
    <comment ref="J79" authorId="1">
      <text>
        <r>
          <rPr>
            <sz val="9"/>
            <rFont val="Arial"/>
            <family val="2"/>
          </rPr>
          <t xml:space="preserve">Dieser Wert wird automatisch in
das Arbeitsblatt </t>
        </r>
        <r>
          <rPr>
            <b/>
            <sz val="9"/>
            <rFont val="Arial"/>
            <family val="2"/>
          </rPr>
          <t>"Ergebnis"</t>
        </r>
        <r>
          <rPr>
            <sz val="9"/>
            <rFont val="Arial"/>
            <family val="2"/>
          </rPr>
          <t xml:space="preserve">
übernommen</t>
        </r>
      </text>
    </comment>
  </commentList>
</comments>
</file>

<file path=xl/comments5.xml><?xml version="1.0" encoding="utf-8"?>
<comments xmlns="http://schemas.openxmlformats.org/spreadsheetml/2006/main">
  <authors>
    <author>Michael Scarimbolo</author>
    <author>NN</author>
  </authors>
  <commentList>
    <comment ref="D7" authorId="0">
      <text>
        <r>
          <rPr>
            <b/>
            <sz val="9"/>
            <rFont val="Arial"/>
            <family val="2"/>
          </rPr>
          <t>KV:</t>
        </r>
        <r>
          <rPr>
            <sz val="9"/>
            <rFont val="Arial"/>
            <family val="2"/>
          </rPr>
          <t xml:space="preserve">
Beitrag zur Krankenversicherung.
Dieser Beitrag ist mit der Höchst-
beitragsgrundlage begrenzt.</t>
        </r>
      </text>
    </comment>
    <comment ref="E7" authorId="0">
      <text>
        <r>
          <rPr>
            <b/>
            <sz val="9"/>
            <rFont val="Arial"/>
            <family val="2"/>
          </rPr>
          <t>UV:</t>
        </r>
        <r>
          <rPr>
            <sz val="9"/>
            <rFont val="Arial"/>
            <family val="2"/>
          </rPr>
          <t xml:space="preserve">
Beitrag zur Unfallsversicherung.
Dieser Beitrag ist mit der Höchst-
beitragsgrundlage begrenzt.</t>
        </r>
      </text>
    </comment>
    <comment ref="F7" authorId="0">
      <text>
        <r>
          <rPr>
            <b/>
            <sz val="9"/>
            <rFont val="Arial"/>
            <family val="2"/>
          </rPr>
          <t>PV:</t>
        </r>
        <r>
          <rPr>
            <sz val="9"/>
            <rFont val="Arial"/>
            <family val="2"/>
          </rPr>
          <t xml:space="preserve">
Beitrag zur Pensionsversicherung.
Dieser Beitrag ist mit der Höchst-
beitragsgrundlage begrenzt.</t>
        </r>
      </text>
    </comment>
    <comment ref="G7" authorId="0">
      <text>
        <r>
          <rPr>
            <b/>
            <sz val="9"/>
            <rFont val="Arial"/>
            <family val="2"/>
          </rPr>
          <t>ALV:</t>
        </r>
        <r>
          <rPr>
            <sz val="9"/>
            <rFont val="Arial"/>
            <family val="2"/>
          </rPr>
          <t xml:space="preserve">
Beitrag zur Arbeitslosenversicherung.
Dieser Beitrag ist mit der Höchst-
beitragsgrundlage begrenzt und entfällt
für Mitarbeiter, die bis 31.5.2011 das 58.
Lebensjahr bereits vollendet haben.</t>
        </r>
      </text>
    </comment>
    <comment ref="H7" authorId="0">
      <text>
        <r>
          <rPr>
            <b/>
            <sz val="9"/>
            <rFont val="Arial"/>
            <family val="2"/>
          </rPr>
          <t>IESG:</t>
        </r>
        <r>
          <rPr>
            <sz val="9"/>
            <rFont val="Arial"/>
            <family val="2"/>
          </rPr>
          <t xml:space="preserve">
Beitrag gem. Insolvenz-Entgeltsicherungsgesetz.
Dieser Beitrag ist mit der Höchstbeitragsgrundlage
begrenzt.</t>
        </r>
      </text>
    </comment>
    <comment ref="I7" authorId="0">
      <text>
        <r>
          <rPr>
            <b/>
            <sz val="9"/>
            <rFont val="Arial"/>
            <family val="2"/>
          </rPr>
          <t>WBF:</t>
        </r>
        <r>
          <rPr>
            <sz val="9"/>
            <rFont val="Arial"/>
            <family val="2"/>
          </rPr>
          <t xml:space="preserve">
Beitrag zur Wohnbauförderung.
Dieser Beitrag ist mit der Höchst-
beitragsgrundlage begrenzt.</t>
        </r>
      </text>
    </comment>
    <comment ref="J7" authorId="0">
      <text>
        <r>
          <rPr>
            <b/>
            <sz val="9"/>
            <rFont val="Arial"/>
            <family val="2"/>
          </rPr>
          <t>FLAG:</t>
        </r>
        <r>
          <rPr>
            <sz val="9"/>
            <rFont val="Arial"/>
            <family val="2"/>
          </rPr>
          <t xml:space="preserve">
Beitrag zum Familienlastenausgleichsfond.</t>
        </r>
      </text>
    </comment>
    <comment ref="K7" authorId="0">
      <text>
        <r>
          <rPr>
            <b/>
            <sz val="9"/>
            <rFont val="Arial"/>
            <family val="2"/>
          </rPr>
          <t>KOMM:</t>
        </r>
        <r>
          <rPr>
            <sz val="9"/>
            <rFont val="Arial"/>
            <family val="2"/>
          </rPr>
          <t xml:space="preserve">
Beitrag zur Kommunalsteuer</t>
        </r>
      </text>
    </comment>
    <comment ref="L7" authorId="0">
      <text>
        <r>
          <rPr>
            <b/>
            <sz val="9"/>
            <rFont val="Arial"/>
            <family val="2"/>
          </rPr>
          <t>WK-U2:</t>
        </r>
        <r>
          <rPr>
            <sz val="9"/>
            <rFont val="Arial"/>
            <family val="2"/>
          </rPr>
          <t xml:space="preserve">
Vormals "Zuschlag zum Dienstgeberbeitrag (DZ)".
Wirtschaftskammerumlage 2 (WKU-2), hier aus dem Mittel
der einzelnen Bundesländer errechnet, zur Zeit ca. 0,4%.</t>
        </r>
      </text>
    </comment>
    <comment ref="M7" authorId="0">
      <text>
        <r>
          <rPr>
            <b/>
            <sz val="9"/>
            <rFont val="Arial"/>
            <family val="2"/>
          </rPr>
          <t>BMSVG:</t>
        </r>
        <r>
          <rPr>
            <sz val="9"/>
            <rFont val="Arial"/>
            <family val="2"/>
          </rPr>
          <t xml:space="preserve">
Beitrag zu Mitarbeitervorsorgekassa bei Beginn
des Dienstverhältnisses ab 1.1.2003 oder nach
Übertritt in das System "Abfertigung Neu". Dieser
Beitrag ist mit der Höchstbeitragsgrundlage begrenzt.</t>
        </r>
      </text>
    </comment>
    <comment ref="A61" authorId="1">
      <text>
        <r>
          <rPr>
            <sz val="9"/>
            <rFont val="Arial"/>
            <family val="2"/>
          </rPr>
          <t xml:space="preserve">Diese Werte werden automatisch
in das Arbeitsblatt </t>
        </r>
        <r>
          <rPr>
            <b/>
            <sz val="9"/>
            <rFont val="Arial"/>
            <family val="2"/>
          </rPr>
          <t>"Fixkosten"</t>
        </r>
        <r>
          <rPr>
            <sz val="9"/>
            <rFont val="Arial"/>
            <family val="2"/>
          </rPr>
          <t xml:space="preserve">
übernommen</t>
        </r>
      </text>
    </comment>
    <comment ref="C6" authorId="0">
      <text>
        <r>
          <rPr>
            <b/>
            <sz val="9"/>
            <rFont val="Arial"/>
            <family val="2"/>
          </rPr>
          <t>Höchstbeitragsgrundlage:</t>
        </r>
        <r>
          <rPr>
            <sz val="9"/>
            <rFont val="Arial"/>
            <family val="2"/>
          </rPr>
          <t xml:space="preserve">
Berechnungsbasis für die weiteren Nebenkosten. Dieser
und alle folgenden Werte werden entsprechend den aktuell
verlautbarten Indikatoren angepasst. </t>
        </r>
        <r>
          <rPr>
            <b/>
            <sz val="9"/>
            <rFont val="Arial"/>
            <family val="2"/>
          </rPr>
          <t>Stand: 2012.</t>
        </r>
      </text>
    </comment>
    <comment ref="D23" authorId="0">
      <text>
        <r>
          <rPr>
            <b/>
            <sz val="9"/>
            <rFont val="Arial"/>
            <family val="2"/>
          </rPr>
          <t>KV:</t>
        </r>
        <r>
          <rPr>
            <sz val="9"/>
            <rFont val="Arial"/>
            <family val="2"/>
          </rPr>
          <t xml:space="preserve">
Beitrag zur Krankenversicherung.
Dieser Beitrag ist mit der Höchst-
beitragsgrundlage begrenzt.</t>
        </r>
      </text>
    </comment>
    <comment ref="E23" authorId="0">
      <text>
        <r>
          <rPr>
            <b/>
            <sz val="9"/>
            <rFont val="Arial"/>
            <family val="2"/>
          </rPr>
          <t>UV:</t>
        </r>
        <r>
          <rPr>
            <sz val="9"/>
            <rFont val="Arial"/>
            <family val="2"/>
          </rPr>
          <t xml:space="preserve">
Beitrag zur Unfallsversicherung.
Dieser Beitrag ist mit der Höchst-
beitragsgrundlage begrenzt.</t>
        </r>
      </text>
    </comment>
    <comment ref="F23" authorId="0">
      <text>
        <r>
          <rPr>
            <b/>
            <sz val="9"/>
            <rFont val="Arial"/>
            <family val="2"/>
          </rPr>
          <t>PV:</t>
        </r>
        <r>
          <rPr>
            <sz val="9"/>
            <rFont val="Arial"/>
            <family val="2"/>
          </rPr>
          <t xml:space="preserve">
Beitrag zur Pensionsversicherung.
Dieser Beitrag ist mit der Höchst-
beitragsgrundlage begrenzt.</t>
        </r>
      </text>
    </comment>
    <comment ref="H23" authorId="0">
      <text>
        <r>
          <rPr>
            <b/>
            <sz val="9"/>
            <rFont val="Arial"/>
            <family val="2"/>
          </rPr>
          <t>IESG:</t>
        </r>
        <r>
          <rPr>
            <sz val="9"/>
            <rFont val="Arial"/>
            <family val="2"/>
          </rPr>
          <t xml:space="preserve">
Beitrag gem. Insolvenz-Entgeltsicherungsgesetz.
Dieser Beitrag ist mit der Höchstbeitragsgrundlage
begrenzt.</t>
        </r>
      </text>
    </comment>
    <comment ref="I23" authorId="0">
      <text>
        <r>
          <rPr>
            <b/>
            <sz val="9"/>
            <rFont val="Arial"/>
            <family val="2"/>
          </rPr>
          <t>WBF:</t>
        </r>
        <r>
          <rPr>
            <sz val="9"/>
            <rFont val="Arial"/>
            <family val="2"/>
          </rPr>
          <t xml:space="preserve">
Beitrag zur Wohnbauförderung.
Dieser Beitrag ist mit der Höchst-
beitragsgrundlage begrenzt.</t>
        </r>
      </text>
    </comment>
    <comment ref="J23" authorId="0">
      <text>
        <r>
          <rPr>
            <b/>
            <sz val="9"/>
            <rFont val="Arial"/>
            <family val="2"/>
          </rPr>
          <t>FLAG:</t>
        </r>
        <r>
          <rPr>
            <sz val="9"/>
            <rFont val="Arial"/>
            <family val="2"/>
          </rPr>
          <t xml:space="preserve">
Beitrag zum Familienlastenausgleichsfond.</t>
        </r>
      </text>
    </comment>
    <comment ref="K23" authorId="0">
      <text>
        <r>
          <rPr>
            <b/>
            <sz val="9"/>
            <rFont val="Arial"/>
            <family val="2"/>
          </rPr>
          <t>KOMM:</t>
        </r>
        <r>
          <rPr>
            <sz val="9"/>
            <rFont val="Arial"/>
            <family val="2"/>
          </rPr>
          <t xml:space="preserve">
Beitrag zur Kommunalsteuer</t>
        </r>
      </text>
    </comment>
    <comment ref="L23" authorId="0">
      <text>
        <r>
          <rPr>
            <b/>
            <sz val="9"/>
            <rFont val="Arial"/>
            <family val="2"/>
          </rPr>
          <t>WK-U2:</t>
        </r>
        <r>
          <rPr>
            <sz val="9"/>
            <rFont val="Arial"/>
            <family val="2"/>
          </rPr>
          <t xml:space="preserve">
Vormals "Zuschlag zum Dienstgeberbeitrag (DZ)".
Wirtschaftskammerumlage 2 (WKU-2), hier aus dem Mittel
der einzelnen Bundesländer errechnet, zur Zeit ca. 0,4%.</t>
        </r>
      </text>
    </comment>
    <comment ref="M23" authorId="0">
      <text>
        <r>
          <rPr>
            <b/>
            <sz val="9"/>
            <rFont val="Arial"/>
            <family val="2"/>
          </rPr>
          <t>BMSVG:</t>
        </r>
        <r>
          <rPr>
            <sz val="9"/>
            <rFont val="Arial"/>
            <family val="2"/>
          </rPr>
          <t xml:space="preserve">
Beitrag zu Mitarbeitervorsorgekassa bei Beginn
des Dienstverhältnisses ab 1.1.2003 oder nach
Übertritt in das System "Abfertigung Neu". Dieser
Beitrag ist mit der Höchstbeitragsgrundlage begrenzt.</t>
        </r>
      </text>
    </comment>
    <comment ref="D39" authorId="0">
      <text>
        <r>
          <rPr>
            <b/>
            <sz val="9"/>
            <rFont val="Arial"/>
            <family val="2"/>
          </rPr>
          <t>KV:</t>
        </r>
        <r>
          <rPr>
            <sz val="9"/>
            <rFont val="Arial"/>
            <family val="2"/>
          </rPr>
          <t xml:space="preserve">
Beitrag zur Krankenversicherung.
Dieser Beitrag ist mit der Höchst-
beitragsgrundlage begrenzt.</t>
        </r>
      </text>
    </comment>
    <comment ref="E39" authorId="0">
      <text>
        <r>
          <rPr>
            <b/>
            <sz val="9"/>
            <rFont val="Arial"/>
            <family val="2"/>
          </rPr>
          <t>UV:</t>
        </r>
        <r>
          <rPr>
            <sz val="9"/>
            <rFont val="Arial"/>
            <family val="2"/>
          </rPr>
          <t xml:space="preserve">
Beitrag zur Unfallsversicherung.
Dieser Beitrag ist mit der Höchst-
beitragsgrundlage begrenzt.</t>
        </r>
      </text>
    </comment>
    <comment ref="F39" authorId="0">
      <text>
        <r>
          <rPr>
            <b/>
            <sz val="9"/>
            <rFont val="Arial"/>
            <family val="2"/>
          </rPr>
          <t>PV:</t>
        </r>
        <r>
          <rPr>
            <sz val="9"/>
            <rFont val="Arial"/>
            <family val="2"/>
          </rPr>
          <t xml:space="preserve">
Beitrag zur Pensionsversicherung.
Dieser Beitrag ist mit der Höchst-
beitragsgrundlage begrenzt.</t>
        </r>
      </text>
    </comment>
    <comment ref="H39" authorId="0">
      <text>
        <r>
          <rPr>
            <b/>
            <sz val="9"/>
            <rFont val="Arial"/>
            <family val="2"/>
          </rPr>
          <t>IESG:</t>
        </r>
        <r>
          <rPr>
            <sz val="9"/>
            <rFont val="Arial"/>
            <family val="2"/>
          </rPr>
          <t xml:space="preserve">
Beitrag gem. Insolvenz-Entgeltsicherungsgesetz.
Dieser Beitrag ist mit der Höchstbeitragsgrundlage
begrenzt.</t>
        </r>
      </text>
    </comment>
    <comment ref="M39" authorId="0">
      <text>
        <r>
          <rPr>
            <b/>
            <sz val="9"/>
            <rFont val="Arial"/>
            <family val="2"/>
          </rPr>
          <t>BMSVG:</t>
        </r>
        <r>
          <rPr>
            <sz val="9"/>
            <rFont val="Arial"/>
            <family val="2"/>
          </rPr>
          <t xml:space="preserve">
Beitrag zu Mitarbeitervorsorgekassa bei Beginn
des Dienstverhältnisses ab 1.1.2003 oder nach
Übertritt in das System "Abfertigung Neu". Dieser
Beitrag ist mit der Höchstbeitragsgrundlage begrenzt.</t>
        </r>
      </text>
    </comment>
    <comment ref="D56" authorId="0">
      <text>
        <r>
          <rPr>
            <b/>
            <sz val="9"/>
            <rFont val="Arial"/>
            <family val="2"/>
          </rPr>
          <t>KV:</t>
        </r>
        <r>
          <rPr>
            <sz val="9"/>
            <rFont val="Arial"/>
            <family val="2"/>
          </rPr>
          <t xml:space="preserve">
Beitrag zur Krankenversicherung.
Dieser Beitrag ist mit der Höchst-
beitragsgrundlage begrenzt.</t>
        </r>
      </text>
    </comment>
    <comment ref="E56" authorId="0">
      <text>
        <r>
          <rPr>
            <b/>
            <sz val="9"/>
            <rFont val="Arial"/>
            <family val="2"/>
          </rPr>
          <t>UV:</t>
        </r>
        <r>
          <rPr>
            <sz val="9"/>
            <rFont val="Arial"/>
            <family val="2"/>
          </rPr>
          <t xml:space="preserve">
Beitrag zur Unfallsversicherung.
Dieser Beitrag ist mit der Höchst-
beitragsgrundlage begrenzt.</t>
        </r>
      </text>
    </comment>
    <comment ref="F56" authorId="0">
      <text>
        <r>
          <rPr>
            <b/>
            <sz val="9"/>
            <rFont val="Arial"/>
            <family val="2"/>
          </rPr>
          <t>PV:</t>
        </r>
        <r>
          <rPr>
            <sz val="9"/>
            <rFont val="Arial"/>
            <family val="2"/>
          </rPr>
          <t xml:space="preserve">
Beitrag zur Pensionsversicherung.
Dieser Beitrag ist mit der Höchst-
beitragsgrundlage begrenzt.</t>
        </r>
      </text>
    </comment>
    <comment ref="G56" authorId="0">
      <text>
        <r>
          <rPr>
            <b/>
            <sz val="9"/>
            <rFont val="Arial"/>
            <family val="2"/>
          </rPr>
          <t>ALV:</t>
        </r>
        <r>
          <rPr>
            <sz val="9"/>
            <rFont val="Arial"/>
            <family val="2"/>
          </rPr>
          <t xml:space="preserve">
Beitrag zur Arbeitslosenversicherung.
Dieser Beitrag ist mit der Höchst-
beitragsgrundlage begrenzt.</t>
        </r>
      </text>
    </comment>
    <comment ref="H56" authorId="0">
      <text>
        <r>
          <rPr>
            <b/>
            <sz val="9"/>
            <rFont val="Arial"/>
            <family val="2"/>
          </rPr>
          <t>IESG:</t>
        </r>
        <r>
          <rPr>
            <sz val="9"/>
            <rFont val="Arial"/>
            <family val="2"/>
          </rPr>
          <t xml:space="preserve">
Beitrag gem. Insolvenz-Entgeltsicherungsgesetz.
Dieser Beitrag ist mit der Höchstbeitragsgrundlage
begrenzt.</t>
        </r>
      </text>
    </comment>
    <comment ref="I56" authorId="0">
      <text>
        <r>
          <rPr>
            <b/>
            <sz val="9"/>
            <rFont val="Arial"/>
            <family val="2"/>
          </rPr>
          <t>WBF:</t>
        </r>
        <r>
          <rPr>
            <sz val="9"/>
            <rFont val="Arial"/>
            <family val="2"/>
          </rPr>
          <t xml:space="preserve">
Beitrag zur Wohnbauförderung.
Dieser Beitrag ist mit der Höchst-
beitragsgrundlage begrenzt.</t>
        </r>
      </text>
    </comment>
    <comment ref="J56" authorId="0">
      <text>
        <r>
          <rPr>
            <b/>
            <sz val="9"/>
            <rFont val="Arial"/>
            <family val="2"/>
          </rPr>
          <t>FLAG:</t>
        </r>
        <r>
          <rPr>
            <sz val="9"/>
            <rFont val="Arial"/>
            <family val="2"/>
          </rPr>
          <t xml:space="preserve">
Beitrag zum Familienlastenausgleichsfond.</t>
        </r>
      </text>
    </comment>
    <comment ref="K56" authorId="0">
      <text>
        <r>
          <rPr>
            <b/>
            <sz val="9"/>
            <rFont val="Arial"/>
            <family val="2"/>
          </rPr>
          <t>KOMM:</t>
        </r>
        <r>
          <rPr>
            <sz val="9"/>
            <rFont val="Arial"/>
            <family val="2"/>
          </rPr>
          <t xml:space="preserve">
Beitrag zur Kommunalsteuer</t>
        </r>
      </text>
    </comment>
    <comment ref="L56" authorId="0">
      <text>
        <r>
          <rPr>
            <b/>
            <sz val="9"/>
            <rFont val="Arial"/>
            <family val="2"/>
          </rPr>
          <t>WK-U2:</t>
        </r>
        <r>
          <rPr>
            <sz val="9"/>
            <rFont val="Arial"/>
            <family val="2"/>
          </rPr>
          <t xml:space="preserve">
Vormals "Zuschlag zum Dienstgeberbeitrag (DZ)".
Wirtschaftskammerumlage 2 (WKU-2), hier aus dem Mittel
der einzelnen Bundesländer errechnet, zur Zeit ca. 0,4%.</t>
        </r>
      </text>
    </comment>
    <comment ref="M56" authorId="0">
      <text>
        <r>
          <rPr>
            <b/>
            <sz val="9"/>
            <rFont val="Arial"/>
            <family val="2"/>
          </rPr>
          <t>BMSVG:</t>
        </r>
        <r>
          <rPr>
            <sz val="9"/>
            <rFont val="Arial"/>
            <family val="2"/>
          </rPr>
          <t xml:space="preserve">
Beitrag zu Mitarbeitervorsorgekassa bei Beginn
des Dienstverhältnisses ab 1.1.2003 oder nach
Übertritt in das System "Abfertigung Neu". Dieser
Beitrag ist mit der Höchstbeitragsgrundlage begrenzt.</t>
        </r>
      </text>
    </comment>
    <comment ref="C22" authorId="0">
      <text>
        <r>
          <rPr>
            <b/>
            <sz val="9"/>
            <rFont val="Arial"/>
            <family val="2"/>
          </rPr>
          <t>Höchstbeitragsgrundlage:</t>
        </r>
        <r>
          <rPr>
            <sz val="9"/>
            <rFont val="Arial"/>
            <family val="2"/>
          </rPr>
          <t xml:space="preserve">
Berechnungsbasis für die weiteren Nebenkosten. Dieser
und alle folgenden Werte werden entsprechend den aktuell
verlautbarten Indikatoren angepasst. </t>
        </r>
        <r>
          <rPr>
            <b/>
            <sz val="9"/>
            <rFont val="Arial"/>
            <family val="2"/>
          </rPr>
          <t>Stand: 2012.</t>
        </r>
      </text>
    </comment>
    <comment ref="C38" authorId="0">
      <text>
        <r>
          <rPr>
            <b/>
            <sz val="9"/>
            <rFont val="Arial"/>
            <family val="2"/>
          </rPr>
          <t>Höchstbeitragsgrundlage:</t>
        </r>
        <r>
          <rPr>
            <sz val="9"/>
            <rFont val="Arial"/>
            <family val="2"/>
          </rPr>
          <t xml:space="preserve">
Berechnungsbasis für die weiteren Nebenkosten. Dieser
und alle folgenden Werte werden entsprechend den aktuell
verlautbarten Indikatoren angepasst. </t>
        </r>
        <r>
          <rPr>
            <b/>
            <sz val="9"/>
            <rFont val="Arial"/>
            <family val="2"/>
          </rPr>
          <t>Stand: 2012.</t>
        </r>
      </text>
    </comment>
    <comment ref="G23" authorId="0">
      <text>
        <r>
          <rPr>
            <b/>
            <sz val="9"/>
            <rFont val="Arial"/>
            <family val="2"/>
          </rPr>
          <t>ALV:</t>
        </r>
        <r>
          <rPr>
            <sz val="9"/>
            <rFont val="Arial"/>
            <family val="2"/>
          </rPr>
          <t xml:space="preserve">
Beitrag zur Arbeitslosenversicherung.
Dieser Beitrag ist mit der Höchst-
beitragsgrundlage begrenzt und entfällt
für Mitarbeiter, die bis 31.5.2011 das 58.
Lebensjahr bereits vollendet haben.</t>
        </r>
      </text>
    </comment>
    <comment ref="G39" authorId="0">
      <text>
        <r>
          <rPr>
            <b/>
            <sz val="9"/>
            <rFont val="Arial"/>
            <family val="2"/>
          </rPr>
          <t>ALV:</t>
        </r>
        <r>
          <rPr>
            <sz val="9"/>
            <rFont val="Arial"/>
            <family val="2"/>
          </rPr>
          <t xml:space="preserve">
Beitrag zur Arbeitslosenversicherung.
Dieser Beitrag ist mit der Höchst-
beitragsgrundlage begrenzt und entfällt
für Mitarbeiter, die bis 31.5.2011 das 58.
Lebensjahr bereits vollendet haben.</t>
        </r>
      </text>
    </comment>
  </commentList>
</comments>
</file>

<file path=xl/comments6.xml><?xml version="1.0" encoding="utf-8"?>
<comments xmlns="http://schemas.openxmlformats.org/spreadsheetml/2006/main">
  <authors>
    <author>Networkpro</author>
    <author>Michael Scarimbolo</author>
    <author>NN</author>
  </authors>
  <commentList>
    <comment ref="A9" authorId="0">
      <text>
        <r>
          <rPr>
            <b/>
            <sz val="9"/>
            <rFont val="Arial"/>
            <family val="2"/>
          </rPr>
          <t>KFZ-Aufwand:</t>
        </r>
        <r>
          <rPr>
            <sz val="9"/>
            <rFont val="Arial"/>
            <family val="2"/>
          </rPr>
          <t xml:space="preserve">
Bei der Eingabe ist zu berücksichtigen, ob das KFZ VSt.-abzugsberechtigt (z.B. Minivan) ist oder nicht.
Wenn </t>
        </r>
        <r>
          <rPr>
            <b/>
            <sz val="9"/>
            <rFont val="Arial"/>
            <family val="2"/>
          </rPr>
          <t>JA:</t>
        </r>
        <r>
          <rPr>
            <sz val="9"/>
            <rFont val="Arial"/>
            <family val="2"/>
          </rPr>
          <t xml:space="preserve"> Geben Sie jeweils die Nettokosten (ohne USt.) an.
Wenn </t>
        </r>
        <r>
          <rPr>
            <b/>
            <sz val="9"/>
            <rFont val="Arial"/>
            <family val="2"/>
          </rPr>
          <t>NEIN:</t>
        </r>
        <r>
          <rPr>
            <sz val="9"/>
            <rFont val="Arial"/>
            <family val="2"/>
          </rPr>
          <t xml:space="preserve"> Geben Sie jeweils die Bruttokosten (inkl. USt.) an.
Bedenken Sie, dass bei nicht 100% betrieblicher Nutzung des KFZ jedenfalls eine Nachbemessung
im Bereich der Einkommensteuer bzw. Umsatzsteuer erfolgt.</t>
        </r>
      </text>
    </comment>
    <comment ref="A6" authorId="1">
      <text>
        <r>
          <rPr>
            <b/>
            <sz val="9"/>
            <rFont val="Arial"/>
            <family val="2"/>
          </rPr>
          <t>KFZ-Aufwand - Kostenanteil Firma / Privat:</t>
        </r>
        <r>
          <rPr>
            <sz val="9"/>
            <rFont val="Arial"/>
            <family val="2"/>
          </rPr>
          <t xml:space="preserve">
Geben Sie hier den Anteil ein, für den Sie Ihr KFZ im Rahmen Ihrer betrieblichen
Tätigkeit nützen. Fragen Sie jedenfalls Ihren Steuerberater, welcher Anteil vertretbar
ist. Der Privatanteil wird nach der Eingabe entsprechend berechnet.</t>
        </r>
      </text>
    </comment>
    <comment ref="N25" authorId="2">
      <text>
        <r>
          <rPr>
            <sz val="9"/>
            <rFont val="Arial"/>
            <family val="2"/>
          </rPr>
          <t xml:space="preserve">Dieser Wert wird automatisch in
das Arbeitsblatt </t>
        </r>
        <r>
          <rPr>
            <b/>
            <sz val="9"/>
            <rFont val="Arial"/>
            <family val="2"/>
          </rPr>
          <t>"Privatausgaben"</t>
        </r>
        <r>
          <rPr>
            <sz val="9"/>
            <rFont val="Arial"/>
            <family val="2"/>
          </rPr>
          <t xml:space="preserve">
übernommen</t>
        </r>
      </text>
    </comment>
    <comment ref="L25" authorId="2">
      <text>
        <r>
          <rPr>
            <sz val="9"/>
            <rFont val="Arial"/>
            <family val="2"/>
          </rPr>
          <t xml:space="preserve">Dieser Wert wird automatisch in
das Arbeitsblatt </t>
        </r>
        <r>
          <rPr>
            <b/>
            <sz val="9"/>
            <rFont val="Arial"/>
            <family val="2"/>
          </rPr>
          <t>"Fixkosten"</t>
        </r>
        <r>
          <rPr>
            <sz val="9"/>
            <rFont val="Arial"/>
            <family val="2"/>
          </rPr>
          <t xml:space="preserve">
übernommen</t>
        </r>
      </text>
    </comment>
  </commentList>
</comments>
</file>

<file path=xl/comments7.xml><?xml version="1.0" encoding="utf-8"?>
<comments xmlns="http://schemas.openxmlformats.org/spreadsheetml/2006/main">
  <authors>
    <author>NN</author>
  </authors>
  <commentList>
    <comment ref="A26" authorId="0">
      <text>
        <r>
          <rPr>
            <b/>
            <sz val="9"/>
            <rFont val="Arial"/>
            <family val="2"/>
          </rPr>
          <t>Zu erwartende Einkommensteuer:</t>
        </r>
        <r>
          <rPr>
            <sz val="9"/>
            <rFont val="Arial"/>
            <family val="2"/>
          </rPr>
          <t xml:space="preserve">
Die hier ausgewiesenen Werte haben rein informativen Charakter und stellen eine Schätzung auf
Basis der aktuellen Werte dar. Bedenken Sie bitte, dass die Berechnung der Einkommensteuer
von weiteren Einkunftsquellen (z.B. Einkünfte aus unselbständiger Tätigkeit, aus Vermietung und
Verpachtung, etc.) abhängen kann. Bedenken Sie ebenfalls, dass die Grundlage zur Bemessung
der Einkommensteuer in bestimmten Branchen auch durch den sog. </t>
        </r>
        <r>
          <rPr>
            <i/>
            <sz val="9"/>
            <rFont val="Arial"/>
            <family val="2"/>
          </rPr>
          <t>Eigenverbrauch</t>
        </r>
        <r>
          <rPr>
            <sz val="9"/>
            <rFont val="Arial"/>
            <family val="2"/>
          </rPr>
          <t xml:space="preserve"> erhöht wird.</t>
        </r>
      </text>
    </comment>
  </commentList>
</comments>
</file>

<file path=xl/sharedStrings.xml><?xml version="1.0" encoding="utf-8"?>
<sst xmlns="http://schemas.openxmlformats.org/spreadsheetml/2006/main" count="537" uniqueCount="298">
  <si>
    <t>Instandhaltung/Wartung/Reparaturen (ohne KFZ)</t>
  </si>
  <si>
    <t>Versicherungen (ohne KFZ, ohne Sozialversicherung)</t>
  </si>
  <si>
    <t>Summe Monat/Jahr/Anteil</t>
  </si>
  <si>
    <t>Anteil %</t>
  </si>
  <si>
    <t>Unternehmensberatung</t>
  </si>
  <si>
    <t>Franchisegebühren</t>
  </si>
  <si>
    <t>PERSONALKOSTEN GESAMT</t>
  </si>
  <si>
    <t>ARB</t>
  </si>
  <si>
    <t>ANG</t>
  </si>
  <si>
    <t>FDN</t>
  </si>
  <si>
    <t>Kreditrestschuldversicherung</t>
  </si>
  <si>
    <t>Risikoversicherung zur Firmenkreditabsicherung</t>
  </si>
  <si>
    <t>Spesen des Geldverkehrs (Bankgebühren, …)</t>
  </si>
  <si>
    <t>Haustiere</t>
  </si>
  <si>
    <t>Telefon/Internet</t>
  </si>
  <si>
    <t>Alimente (Kinder)</t>
  </si>
  <si>
    <t>Monat  €</t>
  </si>
  <si>
    <t>Jahr  €</t>
  </si>
  <si>
    <t>Umsatz+Kosten</t>
  </si>
  <si>
    <t>KFZ-Kosten</t>
  </si>
  <si>
    <t>Personalkosten laut Berechnung</t>
  </si>
  <si>
    <t>Kfz-Kosten laut Berechnung</t>
  </si>
  <si>
    <t>Sonstiger Aufwand</t>
  </si>
  <si>
    <t>Geschäfts- und Raumkosten (Gebäude/Lokal/Büro)</t>
  </si>
  <si>
    <t>Impressum</t>
  </si>
  <si>
    <t>Gesamtkosten</t>
  </si>
  <si>
    <t>Mitarbeiter</t>
  </si>
  <si>
    <t>Ergebnis</t>
  </si>
  <si>
    <t>Kfz</t>
  </si>
  <si>
    <t>Sozialversicherung der gewerblichen Wirtschaft</t>
  </si>
  <si>
    <t>Monat €</t>
  </si>
  <si>
    <t>Jahr €</t>
  </si>
  <si>
    <t>Personalkosten (Löhne und Gehälter)</t>
  </si>
  <si>
    <t>Botendienste, Taxi, Transportkosten</t>
  </si>
  <si>
    <t>Versicherung Haftpflicht</t>
  </si>
  <si>
    <t>Versicherung Insassen</t>
  </si>
  <si>
    <t>Versicherung Rechtsschutz</t>
  </si>
  <si>
    <t>KV</t>
  </si>
  <si>
    <t>UV</t>
  </si>
  <si>
    <t>PV</t>
  </si>
  <si>
    <t>WBF</t>
  </si>
  <si>
    <t>FLAG</t>
  </si>
  <si>
    <t>Marketing, Werbung</t>
  </si>
  <si>
    <t>KFZ-Aufwand</t>
  </si>
  <si>
    <t>Kosten</t>
  </si>
  <si>
    <t>Betriebskosten</t>
  </si>
  <si>
    <t>Energiekosten</t>
  </si>
  <si>
    <t>Einrichtung</t>
  </si>
  <si>
    <t>Gebäude/Lokal/Büro</t>
  </si>
  <si>
    <t>EDV, Telekom</t>
  </si>
  <si>
    <t>Kleinmaterial</t>
  </si>
  <si>
    <t>Maschinen</t>
  </si>
  <si>
    <t>Monat</t>
  </si>
  <si>
    <t>Jahr</t>
  </si>
  <si>
    <t>Büro- und Geschäftseinrichtung</t>
  </si>
  <si>
    <t>Treibstoff</t>
  </si>
  <si>
    <t>Versicherung Kasko</t>
  </si>
  <si>
    <t>Motorbezogene Steuer</t>
  </si>
  <si>
    <t>Porto, Postgebühren</t>
  </si>
  <si>
    <t>Telefon</t>
  </si>
  <si>
    <t>Mobiltelefon</t>
  </si>
  <si>
    <t>Fachliteratur</t>
  </si>
  <si>
    <t>Betriebsunterbrechungsversicherung</t>
  </si>
  <si>
    <t>Produkthaftungsversicherung</t>
  </si>
  <si>
    <t>Rechtsschutzversicherung</t>
  </si>
  <si>
    <t>Gebühren, Stempelmarken</t>
  </si>
  <si>
    <t>Steuerberatung</t>
  </si>
  <si>
    <t>Rechtsberatung</t>
  </si>
  <si>
    <t>Geringwertige Wirtschaftsgüter</t>
  </si>
  <si>
    <t>Inserate</t>
  </si>
  <si>
    <t>Direct Mails</t>
  </si>
  <si>
    <t>Radio-, TV-, Kino-, Plakatwerbung</t>
  </si>
  <si>
    <t>Broschüren, Prospekte, Flyer</t>
  </si>
  <si>
    <t>Repräsentationsaufwand</t>
  </si>
  <si>
    <t>Aus- und Weiterbildung</t>
  </si>
  <si>
    <t>Wohnkosten</t>
  </si>
  <si>
    <t>Haushalts-/Eigenheimversicherung</t>
  </si>
  <si>
    <t>Miete</t>
  </si>
  <si>
    <t>Kreditrückzahlung (Zinsen)</t>
  </si>
  <si>
    <t>Öffentliche Verkehrsmittel</t>
  </si>
  <si>
    <t>Lebensversicherung</t>
  </si>
  <si>
    <t>Unfallversicherung</t>
  </si>
  <si>
    <t>Bausparen</t>
  </si>
  <si>
    <t>Vorsorge und Sparen</t>
  </si>
  <si>
    <t>Schulgeld</t>
  </si>
  <si>
    <t>Lebenshaltungskosten</t>
  </si>
  <si>
    <t>Bekleidung</t>
  </si>
  <si>
    <t>Freizeit, Sport, Hobby</t>
  </si>
  <si>
    <t>Sonstige Verpflichtungen</t>
  </si>
  <si>
    <t>Unselbständiges Nettoeinkommen</t>
  </si>
  <si>
    <t>Familienbeihilfe, Kindergeld</t>
  </si>
  <si>
    <t>Erhaltene Alimente</t>
  </si>
  <si>
    <t>Erhaltene Unterhaltszahlungen</t>
  </si>
  <si>
    <t>Haushaltseinkommen</t>
  </si>
  <si>
    <t>Urlaub</t>
  </si>
  <si>
    <t>Rundfunk/Fernsehen/Telekabel</t>
  </si>
  <si>
    <t>Abgaben für Grundbesitz/Wasser/Müll</t>
  </si>
  <si>
    <t>Pensionszusatzversicherung</t>
  </si>
  <si>
    <t>Kapitalsparen, Aktien, etc.</t>
  </si>
  <si>
    <t>Taschengeld Kind(er)</t>
  </si>
  <si>
    <t>Genussmittel, Tabakwaren</t>
  </si>
  <si>
    <t>Zu leistende Unterhaltszahlungen</t>
  </si>
  <si>
    <t>Unterhaltszahlungen (Ex-Partner)</t>
  </si>
  <si>
    <t>Private Schulden (Familie, Freunde)</t>
  </si>
  <si>
    <t>Haushaltseinnahmen gesamt</t>
  </si>
  <si>
    <t>Haushaltsausgaben gesamt</t>
  </si>
  <si>
    <t>Internet</t>
  </si>
  <si>
    <t>Gebäude- bzw. Haushaltsversicherung</t>
  </si>
  <si>
    <t>Büromaterial, Drucksorten</t>
  </si>
  <si>
    <t>Internet Website</t>
  </si>
  <si>
    <t>Messeteilnahmen (Austellungskosten)</t>
  </si>
  <si>
    <t>Garagierung, Parkkosten</t>
  </si>
  <si>
    <t>Abschreibungen</t>
  </si>
  <si>
    <t>Reiseaufwand</t>
  </si>
  <si>
    <t>Miete/Pacht/Leasing</t>
  </si>
  <si>
    <t>Haftpflichtversicherung</t>
  </si>
  <si>
    <t>Krankenzusatzversicherung</t>
  </si>
  <si>
    <t>Privatausgaben</t>
  </si>
  <si>
    <t>Energie</t>
  </si>
  <si>
    <t>Reinigung</t>
  </si>
  <si>
    <t>Büroaufwand</t>
  </si>
  <si>
    <t>Kommunikation</t>
  </si>
  <si>
    <t>Beratungsaufwand</t>
  </si>
  <si>
    <t>ALV</t>
  </si>
  <si>
    <t>KOMM</t>
  </si>
  <si>
    <t>IESG</t>
  </si>
  <si>
    <t>Monats-</t>
  </si>
  <si>
    <t>Brutto</t>
  </si>
  <si>
    <t>Jahres-</t>
  </si>
  <si>
    <t>Gesamt</t>
  </si>
  <si>
    <t>Nebenkosten auf Basis der Jahresbruttobasis</t>
  </si>
  <si>
    <t>Medikamente, Artzkosten</t>
  </si>
  <si>
    <t>Beiträge an Berufsvertretungen (Kammerumlage)</t>
  </si>
  <si>
    <t>Mitgliedsbeiträge</t>
  </si>
  <si>
    <t>Reise- und Fahrtspesen</t>
  </si>
  <si>
    <t>Nächtigungsgelder</t>
  </si>
  <si>
    <t>Personalkosten pauschal</t>
  </si>
  <si>
    <t>KFZ-Kosten pauschal</t>
  </si>
  <si>
    <r>
      <t xml:space="preserve">Im Arbeitsblatt </t>
    </r>
    <r>
      <rPr>
        <b/>
        <sz val="9"/>
        <rFont val="Arial"/>
        <family val="2"/>
      </rPr>
      <t>"Privatausgaben"</t>
    </r>
    <r>
      <rPr>
        <sz val="9"/>
        <rFont val="Arial"/>
        <family val="2"/>
      </rPr>
      <t xml:space="preserve"> werden sämtliche Ausgaben für die private Lebensführung erfasst (Haushaltsbudget). Dabei wird auf die Nebenberechnung </t>
    </r>
    <r>
      <rPr>
        <b/>
        <i/>
        <sz val="9"/>
        <rFont val="Arial"/>
        <family val="2"/>
      </rPr>
      <t>"Kfz"</t>
    </r>
    <r>
      <rPr>
        <sz val="9"/>
        <rFont val="Arial"/>
        <family val="2"/>
      </rPr>
      <t xml:space="preserve"> verwiesen, in der für diesen Bereich die detaillierte Kostenerfassung erfolgt.</t>
    </r>
  </si>
  <si>
    <t>Leasing (ohne Kfz)</t>
  </si>
  <si>
    <t>Gesamkosten</t>
  </si>
  <si>
    <t>%-Anteil an den</t>
  </si>
  <si>
    <t>Firmenanteil</t>
  </si>
  <si>
    <t>Privatanteil</t>
  </si>
  <si>
    <t>MA Name</t>
  </si>
  <si>
    <r>
      <t xml:space="preserve">Sie wünschen sich ein </t>
    </r>
    <r>
      <rPr>
        <b/>
        <i/>
        <sz val="9"/>
        <rFont val="Arial"/>
        <family val="2"/>
      </rPr>
      <t>besseres Ergebnis?</t>
    </r>
  </si>
  <si>
    <t>Szenario</t>
  </si>
  <si>
    <t>Willkommen!</t>
  </si>
  <si>
    <t>Maut, sonstige</t>
  </si>
  <si>
    <t>Maut, Vignette</t>
  </si>
  <si>
    <t>Service, Reparaturen</t>
  </si>
  <si>
    <t>Simulation</t>
  </si>
  <si>
    <t>Tag €</t>
  </si>
  <si>
    <r>
      <t xml:space="preserve">Im Arbeitsblatt </t>
    </r>
    <r>
      <rPr>
        <b/>
        <sz val="9"/>
        <rFont val="Arial"/>
        <family val="2"/>
      </rPr>
      <t>"Mitarbeiter"</t>
    </r>
    <r>
      <rPr>
        <sz val="9"/>
        <rFont val="Arial"/>
        <family val="2"/>
      </rPr>
      <t xml:space="preserve"> werden die Bruttokosten (Löhne und Gehälter) für Arbeiter, Angestellte und freie Dienstnehmer erfasst. Darüberhinaus erfolgt eine detaillierte Aufschlüsselung der Lohn- und Gehaltsnebenkosten. Die Summe der Personalkosten wird dabei in die Tabelle </t>
    </r>
    <r>
      <rPr>
        <b/>
        <i/>
        <sz val="9"/>
        <rFont val="Arial"/>
        <family val="2"/>
      </rPr>
      <t>"Fixkosten"</t>
    </r>
    <r>
      <rPr>
        <sz val="9"/>
        <rFont val="Arial"/>
        <family val="2"/>
      </rPr>
      <t xml:space="preserve"> automatisch übernommen.</t>
    </r>
  </si>
  <si>
    <r>
      <t xml:space="preserve">Im Arbeitsblatt </t>
    </r>
    <r>
      <rPr>
        <b/>
        <sz val="9"/>
        <rFont val="Arial"/>
        <family val="2"/>
      </rPr>
      <t>"Kfz"</t>
    </r>
    <r>
      <rPr>
        <sz val="9"/>
        <rFont val="Arial"/>
        <family val="2"/>
      </rPr>
      <t xml:space="preserve"> erfolgt die detaillierte Berechnung der Kosten für zum Teil oder zur Gänze betrieblich genutzte Kfz. Die Summe der Kfz-Kosten wird dabei in die Tabelle </t>
    </r>
    <r>
      <rPr>
        <b/>
        <i/>
        <sz val="9"/>
        <rFont val="Arial"/>
        <family val="2"/>
      </rPr>
      <t>"Fixkosten"</t>
    </r>
    <r>
      <rPr>
        <sz val="9"/>
        <rFont val="Arial"/>
        <family val="2"/>
      </rPr>
      <t xml:space="preserve"> automatisch übernommen.</t>
    </r>
  </si>
  <si>
    <t>pro Monat €</t>
  </si>
  <si>
    <t>pro Jahr €</t>
  </si>
  <si>
    <t>Gesamtkosten €</t>
  </si>
  <si>
    <t>Wirtschaftskammer Burgenland</t>
  </si>
  <si>
    <t>Wirtschaftskammer Kärnten</t>
  </si>
  <si>
    <t>Wirtschaftskammer Niederösterreich</t>
  </si>
  <si>
    <t>Wolfgang Eybl, Unternehmerservice</t>
  </si>
  <si>
    <t>Wirtschaftskammer Oberösterreich</t>
  </si>
  <si>
    <t>Wirtschaftskammer Steiermark</t>
  </si>
  <si>
    <t>Dr. Leopold Strobl, Unternehmerservice</t>
  </si>
  <si>
    <t>Wirtschaftskammer Salzburg</t>
  </si>
  <si>
    <t>Mag. Peter Kober, Gründerservice</t>
  </si>
  <si>
    <t>Mag. Ferdinand Steger, Innovationsservice</t>
  </si>
  <si>
    <t>Wirtschaftskammer Tirol</t>
  </si>
  <si>
    <t>Mag. Wolfgang Teuchner, Gründer- und Unternehmerservice</t>
  </si>
  <si>
    <t>Wirtschaftskammer Vorarlberg</t>
  </si>
  <si>
    <t>Mag. Christoph Mathis, Gründer-Service</t>
  </si>
  <si>
    <t>Wirtschaftskammer Wien</t>
  </si>
  <si>
    <t>Mag. Alois Frank, WIFI Unternehmensentwicklung</t>
  </si>
  <si>
    <t>Kredite (ohne KFZ)</t>
  </si>
  <si>
    <t>Fixkosten</t>
  </si>
  <si>
    <t>Abschreibungen lt. Anlagenverzeichnis</t>
  </si>
  <si>
    <t>Weitere...</t>
  </si>
  <si>
    <t>Nutzungsanteil Firma</t>
  </si>
  <si>
    <t>Nutzungsanteil Privat</t>
  </si>
  <si>
    <t>Ergebnis Haushaltsbudget</t>
  </si>
  <si>
    <r>
      <t>n</t>
    </r>
    <r>
      <rPr>
        <b/>
        <sz val="9"/>
        <rFont val="Arial"/>
        <family val="2"/>
      </rPr>
      <t xml:space="preserve">  Gewinn- und Verlustrechnung</t>
    </r>
  </si>
  <si>
    <r>
      <t>n</t>
    </r>
    <r>
      <rPr>
        <b/>
        <sz val="9"/>
        <rFont val="Arial"/>
        <family val="2"/>
      </rPr>
      <t xml:space="preserve">  Einnahmen-Ausgaben-Rechnung</t>
    </r>
  </si>
  <si>
    <r>
      <t xml:space="preserve">Mit der folgenden Auswertung wird aus den Angaben im Arbeitsblatt </t>
    </r>
    <r>
      <rPr>
        <b/>
        <i/>
        <sz val="9"/>
        <rFont val="Arial"/>
        <family val="2"/>
      </rPr>
      <t>"Umsatz+Kosten"</t>
    </r>
    <r>
      <rPr>
        <sz val="9"/>
        <rFont val="Arial"/>
        <family val="2"/>
      </rPr>
      <t xml:space="preserve"> der </t>
    </r>
    <r>
      <rPr>
        <b/>
        <i/>
        <sz val="9"/>
        <rFont val="Arial"/>
        <family val="2"/>
      </rPr>
      <t>Deckungsbeitrag 1</t>
    </r>
    <r>
      <rPr>
        <sz val="9"/>
        <rFont val="Arial"/>
        <family val="2"/>
      </rPr>
      <t xml:space="preserve"> ermittelt, also die </t>
    </r>
    <r>
      <rPr>
        <b/>
        <i/>
        <sz val="9"/>
        <rFont val="Arial"/>
        <family val="2"/>
      </rPr>
      <t>Differenz</t>
    </r>
    <r>
      <rPr>
        <sz val="9"/>
        <rFont val="Arial"/>
        <family val="2"/>
      </rPr>
      <t xml:space="preserve"> zwischen </t>
    </r>
    <r>
      <rPr>
        <b/>
        <i/>
        <sz val="9"/>
        <rFont val="Arial"/>
        <family val="2"/>
      </rPr>
      <t>Erlösen</t>
    </r>
    <r>
      <rPr>
        <sz val="9"/>
        <rFont val="Arial"/>
        <family val="2"/>
      </rPr>
      <t xml:space="preserve"> und </t>
    </r>
    <r>
      <rPr>
        <b/>
        <i/>
        <sz val="9"/>
        <rFont val="Arial"/>
        <family val="2"/>
      </rPr>
      <t>direkten bzw. variablen Kosten</t>
    </r>
    <r>
      <rPr>
        <sz val="9"/>
        <rFont val="Arial"/>
        <family val="2"/>
      </rPr>
      <t>. Dieser Betrag dient zur Deckung der Fixkosten. Das Ergebnis wird jeweils monatlich und jährlich bzw. als %-Satz dargestellt.</t>
    </r>
  </si>
  <si>
    <r>
      <t xml:space="preserve">Anschliessend wird das </t>
    </r>
    <r>
      <rPr>
        <b/>
        <i/>
        <sz val="9"/>
        <rFont val="Arial"/>
        <family val="2"/>
      </rPr>
      <t>Betriebsergebnis</t>
    </r>
    <r>
      <rPr>
        <sz val="9"/>
        <rFont val="Arial"/>
        <family val="2"/>
      </rPr>
      <t xml:space="preserve"> ermittelt. Dazu dient der </t>
    </r>
    <r>
      <rPr>
        <b/>
        <i/>
        <sz val="9"/>
        <rFont val="Arial"/>
        <family val="2"/>
      </rPr>
      <t>Deckungsbeitrag 2</t>
    </r>
    <r>
      <rPr>
        <sz val="9"/>
        <rFont val="Arial"/>
        <family val="2"/>
      </rPr>
      <t xml:space="preserve">, also die </t>
    </r>
    <r>
      <rPr>
        <b/>
        <i/>
        <sz val="9"/>
        <rFont val="Arial"/>
        <family val="2"/>
      </rPr>
      <t>Differenz</t>
    </r>
    <r>
      <rPr>
        <sz val="9"/>
        <rFont val="Arial"/>
        <family val="2"/>
      </rPr>
      <t xml:space="preserve"> zwischen </t>
    </r>
    <r>
      <rPr>
        <b/>
        <i/>
        <sz val="9"/>
        <rFont val="Arial"/>
        <family val="2"/>
      </rPr>
      <t>Umsatz, variablen Kosten</t>
    </r>
    <r>
      <rPr>
        <sz val="9"/>
        <rFont val="Arial"/>
        <family val="2"/>
      </rPr>
      <t xml:space="preserve"> und </t>
    </r>
    <r>
      <rPr>
        <b/>
        <i/>
        <sz val="9"/>
        <rFont val="Arial"/>
        <family val="2"/>
      </rPr>
      <t>Fixkosten</t>
    </r>
    <r>
      <rPr>
        <sz val="9"/>
        <rFont val="Arial"/>
        <family val="2"/>
      </rPr>
      <t xml:space="preserve">. Das Ergebnis wird jeweils monatlich und jährlich bzw. als %-Wert dargestellt. Dieser Wert entspricht dem </t>
    </r>
    <r>
      <rPr>
        <b/>
        <i/>
        <sz val="9"/>
        <rFont val="Arial"/>
        <family val="2"/>
      </rPr>
      <t>Betriebsergebnis vor Steuern</t>
    </r>
    <r>
      <rPr>
        <sz val="9"/>
        <rFont val="Arial"/>
        <family val="2"/>
      </rPr>
      <t xml:space="preserve"> (bzw. der </t>
    </r>
    <r>
      <rPr>
        <b/>
        <i/>
        <sz val="9"/>
        <rFont val="Arial"/>
        <family val="2"/>
      </rPr>
      <t>Bemessungsgrundlage</t>
    </r>
    <r>
      <rPr>
        <sz val="9"/>
        <rFont val="Arial"/>
        <family val="2"/>
      </rPr>
      <t xml:space="preserve"> zur Ermittlung der Einkommensteuer).</t>
    </r>
  </si>
  <si>
    <t>Maschinen, Werkzeuge</t>
  </si>
  <si>
    <t>Gebäude</t>
  </si>
  <si>
    <t>Nahrungsmittel</t>
  </si>
  <si>
    <t>FREIE DIENSTNEHMER:</t>
  </si>
  <si>
    <t>ANGESTELLTE:</t>
  </si>
  <si>
    <t>ARBEITER:</t>
  </si>
  <si>
    <t>Summe</t>
  </si>
  <si>
    <t>Maria Eberhard, Gründerservice</t>
  </si>
  <si>
    <t>Mag. Petra Kreuzer, Unternehmerservice</t>
  </si>
  <si>
    <t>Ing. Anton Fragner, Innovationsservice</t>
  </si>
  <si>
    <r>
      <t>n</t>
    </r>
    <r>
      <rPr>
        <b/>
        <sz val="9"/>
        <rFont val="Arial"/>
        <family val="2"/>
      </rPr>
      <t xml:space="preserve">  Unterlagen für private Ausgaben</t>
    </r>
  </si>
  <si>
    <r>
      <t xml:space="preserve">WIFI - </t>
    </r>
    <r>
      <rPr>
        <sz val="9"/>
        <rFont val="Arial"/>
        <family val="2"/>
      </rPr>
      <t>Unternehmerservice der Wirtschaftskammer Österreich</t>
    </r>
  </si>
  <si>
    <t>Viel Erfolg wünschen Ihnen</t>
  </si>
  <si>
    <t>T: 0590 909-3540, E: anton.fragner@wkooe.at</t>
  </si>
  <si>
    <t>T: 0662/88 88-436, E: f.steger@wks.at</t>
  </si>
  <si>
    <t>T: 0590 907-2210, E: maria.eberhard@wkbgld.at</t>
  </si>
  <si>
    <t>T: 02742/851-16810, E: wolfgang.eybl@wknoe.at</t>
  </si>
  <si>
    <t>T: 0316/601-357, E: leopold.strobl@wkstmk.at</t>
  </si>
  <si>
    <t>T: 0590 904-740, E: petra.kreuzer@wko.at</t>
  </si>
  <si>
    <t>T: 0662/88 88-542, E: p.kober@wks.at</t>
  </si>
  <si>
    <t>T: 0590 905-2222, E: wolfgang.teuchner@wktirol.at</t>
  </si>
  <si>
    <t>T: 05522/305-456, E: mathis.christoph@wkv.at</t>
  </si>
  <si>
    <t xml:space="preserve">T: 01/476 77-466 , E: frank@wifiwien.at </t>
  </si>
  <si>
    <r>
      <t>n</t>
    </r>
    <r>
      <rPr>
        <b/>
        <sz val="9"/>
        <rFont val="Arial"/>
        <family val="2"/>
      </rPr>
      <t xml:space="preserve">  Anlagenverzeichnis</t>
    </r>
  </si>
  <si>
    <t>Ratgeber des Bundesministerium für Finanzen (BMF)</t>
  </si>
  <si>
    <t>WIFI Untermehmerservice</t>
  </si>
  <si>
    <t>WKO Gründerservice</t>
  </si>
  <si>
    <t>WKO Aktuelle Werte</t>
  </si>
  <si>
    <t>Österreichischer Steuerverein</t>
  </si>
  <si>
    <t>Zusammenfassung der Fixkosten</t>
  </si>
  <si>
    <t>Plz:</t>
  </si>
  <si>
    <t>Firma:</t>
  </si>
  <si>
    <t>Ort:</t>
  </si>
  <si>
    <t>SVA Mindestbeitrag</t>
  </si>
  <si>
    <t>SVA Beitrag gemäß Vorschreibung</t>
  </si>
  <si>
    <t>Kreditrückzahlung (Tilgung, z.B. Lebensversicherung)</t>
  </si>
  <si>
    <r>
      <t>n</t>
    </r>
    <r>
      <rPr>
        <b/>
        <sz val="9"/>
        <rFont val="Arial"/>
        <family val="2"/>
      </rPr>
      <t xml:space="preserve">  Lohn- und Gehaltsabrechnungen</t>
    </r>
  </si>
  <si>
    <t>Kontakte und Links</t>
  </si>
  <si>
    <r>
      <t xml:space="preserve">Werfen Sie zuerst einen Blick auf </t>
    </r>
    <r>
      <rPr>
        <b/>
        <i/>
        <sz val="9"/>
        <rFont val="Arial"/>
        <family val="2"/>
      </rPr>
      <t>Einsparungspotentiale</t>
    </r>
    <r>
      <rPr>
        <sz val="9"/>
        <rFont val="Arial"/>
        <family val="2"/>
      </rPr>
      <t xml:space="preserve"> bei den </t>
    </r>
    <r>
      <rPr>
        <b/>
        <i/>
        <sz val="9"/>
        <rFont val="Arial"/>
        <family val="2"/>
      </rPr>
      <t>Betriebsaufwendungen</t>
    </r>
    <r>
      <rPr>
        <sz val="9"/>
        <rFont val="Arial"/>
        <family val="2"/>
      </rPr>
      <t xml:space="preserve"> oder den </t>
    </r>
    <r>
      <rPr>
        <b/>
        <i/>
        <sz val="9"/>
        <rFont val="Arial"/>
        <family val="2"/>
      </rPr>
      <t>Privatausgaben</t>
    </r>
    <r>
      <rPr>
        <sz val="9"/>
        <rFont val="Arial"/>
        <family val="2"/>
      </rPr>
      <t xml:space="preserve">. Danach analysieren Sie ihr </t>
    </r>
    <r>
      <rPr>
        <b/>
        <i/>
        <sz val="9"/>
        <rFont val="Arial"/>
        <family val="2"/>
      </rPr>
      <t>Produkt- und Leistungsangebot</t>
    </r>
    <r>
      <rPr>
        <sz val="9"/>
        <rFont val="Arial"/>
        <family val="2"/>
      </rPr>
      <t xml:space="preserve"> hinsichtlich zusätzlicher </t>
    </r>
    <r>
      <rPr>
        <b/>
        <i/>
        <sz val="9"/>
        <rFont val="Arial"/>
        <family val="2"/>
      </rPr>
      <t>Umsatzmöglichkeiten</t>
    </r>
    <r>
      <rPr>
        <sz val="9"/>
        <rFont val="Arial"/>
        <family val="2"/>
      </rPr>
      <t xml:space="preserve">. </t>
    </r>
  </si>
  <si>
    <t>Weiter...</t>
  </si>
  <si>
    <t>Umsatzerlöse (Beschreibung)</t>
  </si>
  <si>
    <t>Direkt zurechenbare Kosten (Beschreibung)</t>
  </si>
  <si>
    <t>Tragen Sie in die nachfolgenden Tabellen die Nettobeträge pro Monat (ohne Umsatzsteuer) für alle übrigen Betriebsausgaben ein.</t>
  </si>
  <si>
    <t>Tragen Sie in die nachfolgenden Tabellen die Monatsbeträge im Bereich Ihres Haushaltsbudgets ein.</t>
  </si>
  <si>
    <t>Tragen Sie in die nachfolgenden Tabellen die Personalkosten für Arbeiter, Angestellte sowie freie Dienstnehmer ein.</t>
  </si>
  <si>
    <t>Tragen Sie in die nachfolgende Tabelle die Kosten für den Betrieb eines KFZ ein.</t>
  </si>
  <si>
    <r>
      <t xml:space="preserve">— </t>
    </r>
    <r>
      <rPr>
        <sz val="9"/>
        <rFont val="Arial"/>
        <family val="2"/>
      </rPr>
      <t xml:space="preserve">direkte Kosten </t>
    </r>
    <r>
      <rPr>
        <i/>
        <sz val="9"/>
        <rFont val="Arial"/>
        <family val="2"/>
      </rPr>
      <t>(in % des Umsatzes)</t>
    </r>
  </si>
  <si>
    <r>
      <t xml:space="preserve">+ </t>
    </r>
    <r>
      <rPr>
        <sz val="9"/>
        <rFont val="Arial"/>
        <family val="2"/>
      </rPr>
      <t>Umsatz</t>
    </r>
  </si>
  <si>
    <r>
      <t xml:space="preserve">= </t>
    </r>
    <r>
      <rPr>
        <b/>
        <sz val="9"/>
        <rFont val="Arial"/>
        <family val="2"/>
      </rPr>
      <t>Deckungsbeitrag 1</t>
    </r>
  </si>
  <si>
    <r>
      <t xml:space="preserve">+ </t>
    </r>
    <r>
      <rPr>
        <sz val="9"/>
        <rFont val="Arial"/>
        <family val="2"/>
      </rPr>
      <t>Anzahl Betriebstage pro Monat</t>
    </r>
  </si>
  <si>
    <r>
      <t xml:space="preserve">= </t>
    </r>
    <r>
      <rPr>
        <b/>
        <sz val="9"/>
        <rFont val="Arial"/>
        <family val="2"/>
      </rPr>
      <t>Deckungsbeitrag 2</t>
    </r>
  </si>
  <si>
    <r>
      <t xml:space="preserve">= </t>
    </r>
    <r>
      <rPr>
        <b/>
        <sz val="9"/>
        <rFont val="Arial"/>
        <family val="2"/>
      </rPr>
      <t>Gewinn/Verlust vor Steuern</t>
    </r>
  </si>
  <si>
    <r>
      <t xml:space="preserve">— </t>
    </r>
    <r>
      <rPr>
        <sz val="9"/>
        <rFont val="Arial"/>
        <family val="2"/>
      </rPr>
      <t>voraussichtliche Einkommensteuer</t>
    </r>
  </si>
  <si>
    <r>
      <t xml:space="preserve">= </t>
    </r>
    <r>
      <rPr>
        <b/>
        <sz val="9"/>
        <rFont val="Arial"/>
        <family val="2"/>
      </rPr>
      <t>Ergebnis nach Steuern (Unternehmerlohn)</t>
    </r>
  </si>
  <si>
    <r>
      <t xml:space="preserve">— </t>
    </r>
    <r>
      <rPr>
        <sz val="9"/>
        <rFont val="Arial"/>
        <family val="2"/>
      </rPr>
      <t xml:space="preserve">Privatausgaben </t>
    </r>
    <r>
      <rPr>
        <i/>
        <sz val="9"/>
        <rFont val="Arial"/>
        <family val="2"/>
      </rPr>
      <t>(negatives Vorzeichen bei Eingabe)</t>
    </r>
  </si>
  <si>
    <r>
      <t xml:space="preserve">= </t>
    </r>
    <r>
      <rPr>
        <b/>
        <sz val="9"/>
        <rFont val="Arial"/>
        <family val="2"/>
      </rPr>
      <t>Verfügbares Einkommen</t>
    </r>
  </si>
  <si>
    <r>
      <t>+</t>
    </r>
    <r>
      <rPr>
        <b/>
        <sz val="9"/>
        <rFont val="Courier New"/>
        <family val="3"/>
      </rPr>
      <t xml:space="preserve"> </t>
    </r>
    <r>
      <rPr>
        <b/>
        <sz val="9"/>
        <rFont val="Arial"/>
        <family val="2"/>
      </rPr>
      <t>Umsatzerlöse</t>
    </r>
  </si>
  <si>
    <r>
      <t xml:space="preserve">― </t>
    </r>
    <r>
      <rPr>
        <b/>
        <sz val="9"/>
        <rFont val="Arial"/>
        <family val="2"/>
      </rPr>
      <t>Direkte bzw. variable Kosten</t>
    </r>
  </si>
  <si>
    <r>
      <t xml:space="preserve">― </t>
    </r>
    <r>
      <rPr>
        <b/>
        <sz val="9"/>
        <rFont val="Arial"/>
        <family val="2"/>
      </rPr>
      <t>Fixkosten</t>
    </r>
  </si>
  <si>
    <r>
      <t xml:space="preserve">= </t>
    </r>
    <r>
      <rPr>
        <b/>
        <sz val="9"/>
        <rFont val="Arial"/>
        <family val="2"/>
      </rPr>
      <t>Betriebsergebnis (Deckungsbeitrag 2)</t>
    </r>
  </si>
  <si>
    <r>
      <t xml:space="preserve">― </t>
    </r>
    <r>
      <rPr>
        <b/>
        <sz val="9"/>
        <rFont val="Arial"/>
        <family val="2"/>
      </rPr>
      <t>Zu erwartende Einkommensteuer</t>
    </r>
  </si>
  <si>
    <r>
      <t xml:space="preserve">= </t>
    </r>
    <r>
      <rPr>
        <b/>
        <sz val="9"/>
        <rFont val="Arial"/>
        <family val="2"/>
      </rPr>
      <t>Frei verfügbares Einkommen</t>
    </r>
  </si>
  <si>
    <t>%</t>
  </si>
  <si>
    <r>
      <t>Personalisieren</t>
    </r>
    <r>
      <rPr>
        <sz val="9"/>
        <rFont val="Arial"/>
        <family val="2"/>
      </rPr>
      <t xml:space="preserve"> Sie die einzelnen Arbeitsblätter und Auswertungen durch Eingabe folgender Basisinformationen:</t>
    </r>
  </si>
  <si>
    <r>
      <t xml:space="preserve">In diese Felder sind Zahlen oder Text gemäß Beschreibung einzugeben. Geben Sie alle Beträge als </t>
    </r>
    <r>
      <rPr>
        <b/>
        <sz val="9"/>
        <rFont val="Arial"/>
        <family val="2"/>
      </rPr>
      <t>Netto-Beträge</t>
    </r>
    <r>
      <rPr>
        <sz val="9"/>
        <rFont val="Arial"/>
        <family val="2"/>
      </rPr>
      <t xml:space="preserve"> ein und </t>
    </r>
    <r>
      <rPr>
        <b/>
        <sz val="9"/>
        <rFont val="Arial"/>
        <family val="2"/>
      </rPr>
      <t>achten Sie auf die Vorzeichen (+ / ―)</t>
    </r>
    <r>
      <rPr>
        <sz val="9"/>
        <rFont val="Arial"/>
        <family val="2"/>
      </rPr>
      <t>.</t>
    </r>
  </si>
  <si>
    <r>
      <t xml:space="preserve">In diesen Feldern werden </t>
    </r>
    <r>
      <rPr>
        <b/>
        <sz val="9"/>
        <rFont val="Arial"/>
        <family val="2"/>
      </rPr>
      <t>automatisch berechnete Werte</t>
    </r>
    <r>
      <rPr>
        <sz val="9"/>
        <rFont val="Arial"/>
        <family val="2"/>
      </rPr>
      <t xml:space="preserve"> dargestellt (z.B. Monats- auf Jahreswert, Summen, Prozentsätze). Es sind nur die Eingabefelder beschreibbar, womit sichergestellt ist, dass Formeln nicht versehentlich überschrieben werden.</t>
    </r>
  </si>
  <si>
    <r>
      <t xml:space="preserve">In diese Felder werden zuvor eingegebene </t>
    </r>
    <r>
      <rPr>
        <b/>
        <sz val="9"/>
        <rFont val="Arial"/>
        <family val="2"/>
      </rPr>
      <t>Werte automatisch übernommen</t>
    </r>
    <r>
      <rPr>
        <sz val="9"/>
        <rFont val="Arial"/>
        <family val="2"/>
      </rPr>
      <t xml:space="preserve"> (z.B. aus den Tool-Blättern "Mitarbeiter", "KFZ", "Privatausgaben").</t>
    </r>
  </si>
  <si>
    <r>
      <t>Kommentare</t>
    </r>
    <r>
      <rPr>
        <sz val="9"/>
        <rFont val="Arial"/>
        <family val="2"/>
      </rPr>
      <t xml:space="preserve"> (mit einem roten Eck rechts oben in der Zellenecke) geben Ihnen </t>
    </r>
    <r>
      <rPr>
        <b/>
        <sz val="9"/>
        <rFont val="Arial"/>
        <family val="2"/>
      </rPr>
      <t>zusätzliche Hilfestellung</t>
    </r>
    <r>
      <rPr>
        <sz val="9"/>
        <rFont val="Arial"/>
        <family val="2"/>
      </rPr>
      <t xml:space="preserve"> beim Ausfüllen.</t>
    </r>
  </si>
  <si>
    <r>
      <t xml:space="preserve">Im Arbeitsblatt </t>
    </r>
    <r>
      <rPr>
        <b/>
        <sz val="9"/>
        <rFont val="Arial"/>
        <family val="2"/>
      </rPr>
      <t>"Umsatz+Kosten"</t>
    </r>
    <r>
      <rPr>
        <sz val="9"/>
        <rFont val="Arial"/>
        <family val="2"/>
      </rPr>
      <t xml:space="preserve"> werden sämtliche Erlöse und die damit verbunden, direkt zurechenbaren Kosten erfasst.</t>
    </r>
  </si>
  <si>
    <r>
      <t xml:space="preserve">Im Arbeitsblatt </t>
    </r>
    <r>
      <rPr>
        <b/>
        <sz val="9"/>
        <rFont val="Arial"/>
        <family val="2"/>
      </rPr>
      <t>"Fixkosten"</t>
    </r>
    <r>
      <rPr>
        <sz val="9"/>
        <rFont val="Arial"/>
        <family val="2"/>
      </rPr>
      <t xml:space="preserve"> wird der sonstige betriebliche Aufwand erfasst. Dabei werden die in den Tool-Arbeitsblättern </t>
    </r>
    <r>
      <rPr>
        <b/>
        <i/>
        <sz val="9"/>
        <rFont val="Arial"/>
        <family val="2"/>
      </rPr>
      <t>"Mitarbeiter" oder "Kfz"</t>
    </r>
    <r>
      <rPr>
        <sz val="9"/>
        <rFont val="Arial"/>
        <family val="2"/>
      </rPr>
      <t xml:space="preserve"> erfassten Werte übernommen.</t>
    </r>
  </si>
  <si>
    <t>Eingabefelder und Konventionen</t>
  </si>
  <si>
    <t>Arbeitsblätter und Auswertungen</t>
  </si>
  <si>
    <r>
      <t>Zur</t>
    </r>
    <r>
      <rPr>
        <b/>
        <sz val="9"/>
        <rFont val="Arial"/>
        <family val="2"/>
      </rPr>
      <t xml:space="preserve"> optimalen Nutzung</t>
    </r>
    <r>
      <rPr>
        <sz val="9"/>
        <rFont val="Arial"/>
        <family val="2"/>
      </rPr>
      <t xml:space="preserve"> des vorliegenden Tools wird die </t>
    </r>
    <r>
      <rPr>
        <b/>
        <sz val="9"/>
        <rFont val="Arial"/>
        <family val="2"/>
      </rPr>
      <t>Vorbereitung</t>
    </r>
    <r>
      <rPr>
        <sz val="9"/>
        <rFont val="Arial"/>
        <family val="2"/>
      </rPr>
      <t xml:space="preserve"> folgender </t>
    </r>
    <r>
      <rPr>
        <b/>
        <sz val="9"/>
        <rFont val="Arial"/>
        <family val="2"/>
      </rPr>
      <t xml:space="preserve">Unterlagen </t>
    </r>
    <r>
      <rPr>
        <sz val="9"/>
        <rFont val="Arial"/>
        <family val="2"/>
      </rPr>
      <t>(wenn zutreffend bzw. vorhanden)</t>
    </r>
    <r>
      <rPr>
        <b/>
        <sz val="9"/>
        <rFont val="Arial"/>
        <family val="2"/>
      </rPr>
      <t xml:space="preserve"> empfohlen:</t>
    </r>
  </si>
  <si>
    <t>Nehmen Sie Sich ausreichend Zeit zur Eingabe der erforderlichen Zahlen. Das Tool wurde so entwickelt, dass Sie die Erfassung aller Daten jederzeit unterbrechen und zu einem beliebig späteren Zeitpunkt fortsetzen können. Die Arbeitsblätter können, wie gewohnt, über die Druckfunktion von MS-Excel ausgedruckt werden.</t>
  </si>
  <si>
    <r>
      <t xml:space="preserve">BMWFJ - </t>
    </r>
    <r>
      <rPr>
        <sz val="9"/>
        <rFont val="Arial"/>
        <family val="2"/>
      </rPr>
      <t>Bundesministerium für Wirtschaft, Familie und Jugend</t>
    </r>
  </si>
  <si>
    <t>ZAHLEN IM GRIFF | Informationen und Benutzerhinweise</t>
  </si>
  <si>
    <t>ZAHLEN IM GRIFF | FIXKOSTEN: Betriebsausgaben</t>
  </si>
  <si>
    <t>ZAHLEN IM GRIFF | MITARBEITER: Personalkosten für Arbeiter, Angestellte und Freie Dienstnehmer</t>
  </si>
  <si>
    <t>ZAHLEN IM GRIFF | KFZ: Kostenberechnung für (teilweise) betrieblich genützte Kraftfahrzeuge</t>
  </si>
  <si>
    <t>ZAHLEN IM GRIFF | SZENARIO: Was wäre, wenn…</t>
  </si>
  <si>
    <t>ZAHLEN IM GRIFF | PRIVATAUSGABEN: Haushaltsbudget</t>
  </si>
  <si>
    <t>BMSVG</t>
  </si>
  <si>
    <t>WK-U2</t>
  </si>
  <si>
    <r>
      <t xml:space="preserve">— </t>
    </r>
    <r>
      <rPr>
        <sz val="9"/>
        <rFont val="Arial"/>
        <family val="2"/>
      </rPr>
      <t xml:space="preserve">Fixkosten </t>
    </r>
    <r>
      <rPr>
        <i/>
        <sz val="9"/>
        <rFont val="Arial"/>
        <family val="2"/>
      </rPr>
      <t>(negatives Vorzeichen bei Eingabe!)</t>
    </r>
  </si>
  <si>
    <t>Daten aus Tabellenblatt "Ergebnis"</t>
  </si>
  <si>
    <r>
      <t>In der Tabelle rechts werden die Werte aus dem Blatt</t>
    </r>
    <r>
      <rPr>
        <b/>
        <i/>
        <sz val="9"/>
        <rFont val="Arial"/>
        <family val="2"/>
      </rPr>
      <t xml:space="preserve"> "Ergebnis"</t>
    </r>
    <r>
      <rPr>
        <sz val="9"/>
        <rFont val="Arial"/>
        <family val="2"/>
      </rPr>
      <t xml:space="preserve"> nochmals im Überblick zusammengefaßt. In der Tabelle links haben Sie die Möglichkeit  in den Eingabefeldern die Auswirkungen von Änderungen in den Bereich </t>
    </r>
    <r>
      <rPr>
        <b/>
        <i/>
        <sz val="9"/>
        <rFont val="Arial"/>
        <family val="2"/>
      </rPr>
      <t xml:space="preserve">Umsatz, direkte Kosten, Fixkosten </t>
    </r>
    <r>
      <rPr>
        <sz val="9"/>
        <rFont val="Arial"/>
        <family val="2"/>
      </rPr>
      <t xml:space="preserve">bzw. </t>
    </r>
    <r>
      <rPr>
        <b/>
        <i/>
        <sz val="9"/>
        <rFont val="Arial"/>
        <family val="2"/>
      </rPr>
      <t>Privatausgaben</t>
    </r>
    <r>
      <rPr>
        <sz val="9"/>
        <rFont val="Arial"/>
        <family val="2"/>
      </rPr>
      <t xml:space="preserve"> zu berechnen. Bei Ausgabenpositionen negatives Vorzeichen nicht vergessen!</t>
    </r>
  </si>
  <si>
    <r>
      <t xml:space="preserve">― </t>
    </r>
    <r>
      <rPr>
        <b/>
        <sz val="9"/>
        <rFont val="Arial"/>
        <family val="2"/>
      </rPr>
      <t>Privatausgaben</t>
    </r>
  </si>
  <si>
    <r>
      <t xml:space="preserve">Darüberhinaus können Sie eine einfache Struktur für Ihre Kosten- und Erfolgsrechnung erstellen, so dass Sie künftig stets Ihre </t>
    </r>
    <r>
      <rPr>
        <b/>
        <sz val="9"/>
        <rFont val="Arial"/>
        <family val="2"/>
      </rPr>
      <t>Zahlen</t>
    </r>
    <r>
      <rPr>
        <sz val="9"/>
        <rFont val="Arial"/>
        <family val="2"/>
      </rPr>
      <t xml:space="preserve"> im Griff haben.</t>
    </r>
  </si>
  <si>
    <r>
      <t xml:space="preserve">Danach wird der </t>
    </r>
    <r>
      <rPr>
        <b/>
        <i/>
        <sz val="9"/>
        <rFont val="Arial"/>
        <family val="2"/>
      </rPr>
      <t>Unternehmerlohn</t>
    </r>
    <r>
      <rPr>
        <sz val="9"/>
        <rFont val="Arial"/>
        <family val="2"/>
      </rPr>
      <t xml:space="preserve"> (= </t>
    </r>
    <r>
      <rPr>
        <b/>
        <i/>
        <sz val="9"/>
        <rFont val="Arial"/>
        <family val="2"/>
      </rPr>
      <t>Betriebsergebnis</t>
    </r>
    <r>
      <rPr>
        <sz val="9"/>
        <rFont val="Arial"/>
        <family val="2"/>
      </rPr>
      <t xml:space="preserve"> ― zu erwartende</t>
    </r>
    <r>
      <rPr>
        <b/>
        <i/>
        <sz val="9"/>
        <rFont val="Arial"/>
        <family val="2"/>
      </rPr>
      <t xml:space="preserve"> Einkommensteuer) </t>
    </r>
    <r>
      <rPr>
        <sz val="9"/>
        <rFont val="Arial"/>
        <family val="2"/>
      </rPr>
      <t>ermittelt.</t>
    </r>
  </si>
  <si>
    <r>
      <t xml:space="preserve">= </t>
    </r>
    <r>
      <rPr>
        <b/>
        <sz val="9"/>
        <rFont val="Arial"/>
        <family val="2"/>
      </rPr>
      <t>Ergebnis nach Steuer = Unternehmerlohn</t>
    </r>
  </si>
  <si>
    <r>
      <t xml:space="preserve">Nach Abzug der </t>
    </r>
    <r>
      <rPr>
        <b/>
        <i/>
        <sz val="9"/>
        <rFont val="Arial"/>
        <family val="2"/>
      </rPr>
      <t>Privatausgaben</t>
    </r>
    <r>
      <rPr>
        <sz val="9"/>
        <rFont val="Arial"/>
        <family val="2"/>
      </rPr>
      <t xml:space="preserve"> wird das </t>
    </r>
    <r>
      <rPr>
        <b/>
        <i/>
        <sz val="9"/>
        <rFont val="Arial"/>
        <family val="2"/>
      </rPr>
      <t>frei verfügbare Einkommen</t>
    </r>
    <r>
      <rPr>
        <sz val="9"/>
        <rFont val="Arial"/>
        <family val="2"/>
      </rPr>
      <t xml:space="preserve"> bestimmt.</t>
    </r>
  </si>
  <si>
    <t>ZAHLEN IM GRIFF | ERGEBNIS: Gesamtübersicht</t>
  </si>
  <si>
    <t>Rechtliche Hinweise (Disclaimer)</t>
  </si>
  <si>
    <t>Die in den vorliegenden Kalkulationsblättern dargestellten Berechnungen erfolgen auf der Grundlage der Angaben des Benutzers und stellen, vor allem im Bereich von Steuern, Abgaben, Lohn- und Gehaltsnebenkosten, Abschreibungen sowie sonstigen veränderlichen Werte, reine Näherungsrechnungen dar. Keinesfalls sind die Berechnungen als endgültig zu betrachten, sondern haben nur informativen Charakter. Das WIFI Unternehmerservice übernimmt keinerlei Gewähr für die Aktualität, Richtigkeit, Vollständigkeit oder Qualität der bereitgestellten Informationen sowie der zur Berechnung von Summen und/oder Prozentsätzen herangezogenen Werte. Haftungsansprüche gegen das WIFI Unternehmerservice, die sich auf Schäden materieller oder ideeller Art beziehen, welche durch die Nutzung der dargebotenen Informationen bzw. durch die Nutzung fehlerhafter und unvollständiger Informationen verursacht wurden, sind grundsätzlich ausgeschlossen, sofern seitens des WIFI Unternehmerservice kein nachweislich vorsätzliches oder grob fahrlässiges Verschulden vorliegt.</t>
  </si>
  <si>
    <r>
      <t>Technische Realisierung:</t>
    </r>
    <r>
      <rPr>
        <sz val="9"/>
        <rFont val="Arial"/>
        <family val="2"/>
      </rPr>
      <t xml:space="preserve"> Christian Brunner, E-Mail: office@brunner.co.at</t>
    </r>
  </si>
  <si>
    <t>Die Unternehmenszahlen im Griff zu haben ist eine wesentliche Voraussetzung für den Erfolg Ihres Unternehmens. Deshalb hat das WIFI Unternehmerservice der Wirtschaftskammer Österreich, mit Unterstützung des BMWFJ, gemeinsam mit Unternehmens- und Steuerberatern sowie EPU und KMU dieses Tool für Sie entwickelt.</t>
  </si>
  <si>
    <t>Das Tool "Zahlen im Griff" unterstützt Sie mit Detailberechnungen für die Bereiche Arbeitnehmer- bzw. KFZ-Kosten sowie Privatausgaben. Simulieren Sie unterschiedliche Szenarien für Umsatz, Kosten und Gewinn...</t>
  </si>
  <si>
    <t>Transportkosten</t>
  </si>
  <si>
    <t>Kleinkredit (Versandhaus, Kontorahmen Bank)</t>
  </si>
  <si>
    <t>Wirtschaftsgeld</t>
  </si>
  <si>
    <t>Leasingrate/Kreditrate</t>
  </si>
  <si>
    <t>Autofahrerclub</t>
  </si>
  <si>
    <t>ZAHLEN IM GRIFF | UMSATZ + KOSTEN: Umsatz und dessen direkt zurechenbare Kosten</t>
  </si>
  <si>
    <t>Machen Sie für Ihren Betrieb einen "Kassasturz" im Bereich "Erlöse und Aufwendungen", kalkulieren Sie Personal- und KFZ-Kosten und erstellen Sie für Ihr Unternehmen eine Erfolgsprognose.</t>
  </si>
  <si>
    <r>
      <t>Im Arbeitsblatt "</t>
    </r>
    <r>
      <rPr>
        <b/>
        <sz val="9"/>
        <rFont val="Arial"/>
        <family val="2"/>
      </rPr>
      <t>Ergebnis"</t>
    </r>
    <r>
      <rPr>
        <sz val="9"/>
        <rFont val="Arial"/>
        <family val="2"/>
      </rPr>
      <t xml:space="preserve"> werden folgende Auswertungen dargestellt:
- Berechnung der Umsätze, Betriebsausgaben, Personal- und Kfz-Kosten sowie der Privatausgaben
- Berechnung der Deckungsbeiträge 1 und 2
- Betriebsergebnis vor und nach Steuern und verfügbares Einkommen</t>
    </r>
  </si>
  <si>
    <r>
      <t xml:space="preserve">Im Arbeitsblatt </t>
    </r>
    <r>
      <rPr>
        <b/>
        <sz val="9"/>
        <rFont val="Arial"/>
        <family val="2"/>
      </rPr>
      <t>"Szenario"</t>
    </r>
    <r>
      <rPr>
        <sz val="9"/>
        <rFont val="Arial"/>
        <family val="2"/>
      </rPr>
      <t xml:space="preserve"> können folgende Varianten errechnet werden:
- Auswirkungen auf das Betriebsergebnis und das Einkommen bei Änderung des Umsatzes
- Auswirkung von Änderungen der direkten Kosten bzw. des Deckungsbeitrages auf das Betriebsergebnis
- Auswirkungen von Änderungen der Betriebsausgaben oder der Privatausgaben auf das verfügbare Einkommen</t>
    </r>
  </si>
  <si>
    <t>Akkreditierten Berater für Bonitätsmanagement und Controlling</t>
  </si>
  <si>
    <t>Summe Jahr/Monat/Anteil</t>
  </si>
  <si>
    <t>Tragen Sie in diese Tabelle die Netto-Umsätze pro Jahr (ohne Umsatzsteuer) für die wichtigsten Produkte, Produktgruppen, Waren oder Dienstleistungen ein.</t>
  </si>
  <si>
    <t>Tragen Sie in diese Tabelle die Nettobeträge pro Jahr (ohne Umsatzsteuer) für die wichtigsten Material- und Leistungsaufwendungen ein.</t>
  </si>
  <si>
    <t>ZAHLEN IM GRIFF | Infos, Links &amp; Impressum</t>
  </si>
  <si>
    <r>
      <t xml:space="preserve">Medieninhaber und Herausgeber: </t>
    </r>
    <r>
      <rPr>
        <sz val="9"/>
        <rFont val="Arial"/>
        <family val="2"/>
      </rPr>
      <t>WIFI Unternehmerservice, Wirtschaftskammer Österreich, Wiedner Hauptstrasse 63, 1045 Wien. Alle Rechte vorbehalten.</t>
    </r>
  </si>
  <si>
    <r>
      <t xml:space="preserve">Projektleitung: </t>
    </r>
    <r>
      <rPr>
        <sz val="9"/>
        <rFont val="Arial"/>
        <family val="2"/>
      </rPr>
      <t>Mag. Claudia Scarimbolo, E-Mail: unternehmerservice@wko.at</t>
    </r>
  </si>
</sst>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00"/>
    <numFmt numFmtId="166" formatCode="0.000"/>
    <numFmt numFmtId="167" formatCode="#,##0.0"/>
    <numFmt numFmtId="168" formatCode="0.0"/>
    <numFmt numFmtId="169" formatCode="\-\ #,##0.00"/>
    <numFmt numFmtId="170" formatCode="#,##0.00_ ;\-#,##0.00\ "/>
    <numFmt numFmtId="171" formatCode="\-#,##0.00"/>
    <numFmt numFmtId="172" formatCode="\ #,##0.00"/>
    <numFmt numFmtId="173" formatCode="#,##0_ ;\-#,##0\ "/>
    <numFmt numFmtId="174" formatCode="&quot;Ja&quot;;&quot;Ja&quot;;&quot;Nein&quot;"/>
    <numFmt numFmtId="175" formatCode="&quot;Wahr&quot;;&quot;Wahr&quot;;&quot;Falsch&quot;"/>
    <numFmt numFmtId="176" formatCode="&quot;Ein&quot;;&quot;Ein&quot;;&quot;Aus&quot;"/>
    <numFmt numFmtId="177" formatCode="[$€-2]\ #,##0.00_);[Red]\([$€-2]\ #,##0.00\)"/>
    <numFmt numFmtId="178" formatCode="&quot;€&quot;\ #,##0"/>
  </numFmts>
  <fonts count="60">
    <font>
      <sz val="10"/>
      <name val="Arial"/>
      <family val="0"/>
    </font>
    <font>
      <b/>
      <sz val="9"/>
      <name val="Arial"/>
      <family val="2"/>
    </font>
    <font>
      <b/>
      <sz val="12"/>
      <name val="Arial"/>
      <family val="2"/>
    </font>
    <font>
      <i/>
      <sz val="10"/>
      <name val="Arial"/>
      <family val="2"/>
    </font>
    <font>
      <sz val="9"/>
      <name val="Arial"/>
      <family val="2"/>
    </font>
    <font>
      <b/>
      <sz val="10"/>
      <color indexed="9"/>
      <name val="Arial"/>
      <family val="2"/>
    </font>
    <font>
      <b/>
      <i/>
      <sz val="9"/>
      <name val="Arial"/>
      <family val="2"/>
    </font>
    <font>
      <i/>
      <sz val="9"/>
      <name val="Arial"/>
      <family val="2"/>
    </font>
    <font>
      <b/>
      <sz val="8"/>
      <name val="Arial"/>
      <family val="2"/>
    </font>
    <font>
      <b/>
      <sz val="9"/>
      <color indexed="9"/>
      <name val="Arial"/>
      <family val="2"/>
    </font>
    <font>
      <u val="single"/>
      <sz val="9"/>
      <color indexed="12"/>
      <name val="Arial"/>
      <family val="0"/>
    </font>
    <font>
      <b/>
      <sz val="12"/>
      <color indexed="12"/>
      <name val="Webdings"/>
      <family val="1"/>
    </font>
    <font>
      <b/>
      <sz val="20"/>
      <color indexed="12"/>
      <name val="Webdings"/>
      <family val="1"/>
    </font>
    <font>
      <b/>
      <i/>
      <sz val="9"/>
      <color indexed="10"/>
      <name val="Arial"/>
      <family val="2"/>
    </font>
    <font>
      <b/>
      <sz val="8"/>
      <color indexed="9"/>
      <name val="Arial"/>
      <family val="2"/>
    </font>
    <font>
      <sz val="10"/>
      <color indexed="9"/>
      <name val="Arial"/>
      <family val="2"/>
    </font>
    <font>
      <sz val="9"/>
      <name val="Trebuchet MS"/>
      <family val="2"/>
    </font>
    <font>
      <sz val="9"/>
      <color indexed="22"/>
      <name val="Arial"/>
      <family val="2"/>
    </font>
    <font>
      <sz val="9"/>
      <color indexed="9"/>
      <name val="Arial"/>
      <family val="2"/>
    </font>
    <font>
      <sz val="12"/>
      <name val="Trebuchet MS"/>
      <family val="2"/>
    </font>
    <font>
      <b/>
      <sz val="9"/>
      <name val="tr"/>
      <family val="0"/>
    </font>
    <font>
      <b/>
      <sz val="9"/>
      <name val="Wingdings"/>
      <family val="0"/>
    </font>
    <font>
      <sz val="9"/>
      <color indexed="22"/>
      <name val="Courier New"/>
      <family val="3"/>
    </font>
    <font>
      <sz val="9"/>
      <name val="Courier New"/>
      <family val="3"/>
    </font>
    <font>
      <b/>
      <sz val="9"/>
      <name val="Courier New"/>
      <family val="3"/>
    </font>
    <font>
      <b/>
      <sz val="9"/>
      <color indexed="22"/>
      <name val="Courier New"/>
      <family val="3"/>
    </font>
    <font>
      <sz val="10"/>
      <color indexed="8"/>
      <name val="Trebuchet MS"/>
      <family val="2"/>
    </font>
    <font>
      <sz val="10"/>
      <color indexed="9"/>
      <name val="Trebuchet MS"/>
      <family val="2"/>
    </font>
    <font>
      <b/>
      <sz val="10"/>
      <color indexed="63"/>
      <name val="Trebuchet MS"/>
      <family val="2"/>
    </font>
    <font>
      <b/>
      <sz val="10"/>
      <color indexed="52"/>
      <name val="Trebuchet MS"/>
      <family val="2"/>
    </font>
    <font>
      <sz val="10"/>
      <color indexed="62"/>
      <name val="Trebuchet MS"/>
      <family val="2"/>
    </font>
    <font>
      <b/>
      <sz val="10"/>
      <color indexed="8"/>
      <name val="Trebuchet MS"/>
      <family val="2"/>
    </font>
    <font>
      <i/>
      <sz val="10"/>
      <color indexed="23"/>
      <name val="Trebuchet MS"/>
      <family val="2"/>
    </font>
    <font>
      <sz val="10"/>
      <color indexed="17"/>
      <name val="Trebuchet MS"/>
      <family val="2"/>
    </font>
    <font>
      <sz val="10"/>
      <color indexed="60"/>
      <name val="Trebuchet MS"/>
      <family val="2"/>
    </font>
    <font>
      <sz val="10"/>
      <color indexed="20"/>
      <name val="Trebuchet MS"/>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sz val="10"/>
      <color indexed="52"/>
      <name val="Trebuchet MS"/>
      <family val="2"/>
    </font>
    <font>
      <sz val="10"/>
      <color indexed="10"/>
      <name val="Trebuchet MS"/>
      <family val="2"/>
    </font>
    <font>
      <b/>
      <sz val="10"/>
      <color indexed="9"/>
      <name val="Trebuchet MS"/>
      <family val="2"/>
    </font>
    <font>
      <sz val="10"/>
      <color theme="1"/>
      <name val="Trebuchet MS"/>
      <family val="2"/>
    </font>
    <font>
      <sz val="10"/>
      <color theme="0"/>
      <name val="Trebuchet MS"/>
      <family val="2"/>
    </font>
    <font>
      <b/>
      <sz val="10"/>
      <color rgb="FF3F3F3F"/>
      <name val="Trebuchet MS"/>
      <family val="2"/>
    </font>
    <font>
      <b/>
      <sz val="10"/>
      <color rgb="FFFA7D00"/>
      <name val="Trebuchet MS"/>
      <family val="2"/>
    </font>
    <font>
      <sz val="10"/>
      <color rgb="FF3F3F76"/>
      <name val="Trebuchet MS"/>
      <family val="2"/>
    </font>
    <font>
      <b/>
      <sz val="10"/>
      <color theme="1"/>
      <name val="Trebuchet MS"/>
      <family val="2"/>
    </font>
    <font>
      <i/>
      <sz val="10"/>
      <color rgb="FF7F7F7F"/>
      <name val="Trebuchet MS"/>
      <family val="2"/>
    </font>
    <font>
      <sz val="10"/>
      <color rgb="FF006100"/>
      <name val="Trebuchet MS"/>
      <family val="2"/>
    </font>
    <font>
      <sz val="10"/>
      <color rgb="FF9C6500"/>
      <name val="Trebuchet MS"/>
      <family val="2"/>
    </font>
    <font>
      <sz val="10"/>
      <color rgb="FF9C0006"/>
      <name val="Trebuchet MS"/>
      <family val="2"/>
    </font>
    <font>
      <b/>
      <sz val="18"/>
      <color theme="3"/>
      <name val="Cambria"/>
      <family val="2"/>
    </font>
    <font>
      <b/>
      <sz val="15"/>
      <color theme="3"/>
      <name val="Trebuchet MS"/>
      <family val="2"/>
    </font>
    <font>
      <b/>
      <sz val="13"/>
      <color theme="3"/>
      <name val="Trebuchet MS"/>
      <family val="2"/>
    </font>
    <font>
      <b/>
      <sz val="11"/>
      <color theme="3"/>
      <name val="Trebuchet MS"/>
      <family val="2"/>
    </font>
    <font>
      <sz val="10"/>
      <color rgb="FFFA7D00"/>
      <name val="Trebuchet MS"/>
      <family val="2"/>
    </font>
    <font>
      <sz val="10"/>
      <color rgb="FFFF0000"/>
      <name val="Trebuchet MS"/>
      <family val="2"/>
    </font>
    <font>
      <b/>
      <sz val="10"/>
      <color theme="0"/>
      <name val="Trebuchet MS"/>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21"/>
        <bgColor indexed="64"/>
      </patternFill>
    </fill>
    <fill>
      <patternFill patternType="solid">
        <fgColor indexed="60"/>
        <bgColor indexed="64"/>
      </patternFill>
    </fill>
    <fill>
      <patternFill patternType="solid">
        <fgColor indexed="62"/>
        <bgColor indexed="64"/>
      </patternFill>
    </fill>
    <fill>
      <patternFill patternType="solid">
        <fgColor indexed="51"/>
        <bgColor indexed="64"/>
      </patternFill>
    </fill>
    <fill>
      <patternFill patternType="solid">
        <fgColor indexed="22"/>
        <bgColor indexed="64"/>
      </patternFill>
    </fill>
  </fills>
  <borders count="4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55"/>
      </left>
      <right style="thin">
        <color indexed="55"/>
      </right>
      <top style="thin">
        <color indexed="55"/>
      </top>
      <bottom style="thin">
        <color indexed="55"/>
      </bottom>
    </border>
    <border>
      <left>
        <color indexed="63"/>
      </left>
      <right>
        <color indexed="63"/>
      </right>
      <top style="thin">
        <color indexed="55"/>
      </top>
      <bottom>
        <color indexed="63"/>
      </bottom>
    </border>
    <border>
      <left style="thin">
        <color indexed="55"/>
      </left>
      <right style="thin">
        <color indexed="55"/>
      </right>
      <top>
        <color indexed="63"/>
      </top>
      <bottom>
        <color indexed="63"/>
      </bottom>
    </border>
    <border>
      <left>
        <color indexed="63"/>
      </left>
      <right>
        <color indexed="63"/>
      </right>
      <top>
        <color indexed="63"/>
      </top>
      <bottom style="thin">
        <color indexed="55"/>
      </bottom>
    </border>
    <border>
      <left>
        <color indexed="63"/>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color indexed="63"/>
      </left>
      <right style="thin">
        <color indexed="55"/>
      </right>
      <top>
        <color indexed="63"/>
      </top>
      <bottom>
        <color indexed="63"/>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style="thin">
        <color indexed="55"/>
      </right>
      <top>
        <color indexed="63"/>
      </top>
      <bottom style="thin">
        <color indexed="55"/>
      </bottom>
    </border>
    <border>
      <left style="thin">
        <color indexed="22"/>
      </left>
      <right style="thin">
        <color indexed="22"/>
      </right>
      <top>
        <color indexed="63"/>
      </top>
      <bottom>
        <color indexed="63"/>
      </bottom>
    </border>
    <border>
      <left style="thin">
        <color indexed="55"/>
      </left>
      <right style="thin">
        <color indexed="55"/>
      </right>
      <top style="thin">
        <color indexed="55"/>
      </top>
      <bottom style="medium">
        <color indexed="55"/>
      </bottom>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thin">
        <color indexed="22"/>
      </bottom>
    </border>
    <border>
      <left>
        <color indexed="63"/>
      </left>
      <right>
        <color indexed="63"/>
      </right>
      <top style="thin">
        <color indexed="55"/>
      </top>
      <bottom style="thin">
        <color indexed="22"/>
      </bottom>
    </border>
    <border>
      <left style="thin">
        <color indexed="22"/>
      </left>
      <right style="thin">
        <color indexed="22"/>
      </right>
      <top style="thin">
        <color indexed="55"/>
      </top>
      <bottom style="thin">
        <color indexed="55"/>
      </bottom>
    </border>
    <border>
      <left style="thin">
        <color indexed="22"/>
      </left>
      <right style="thin">
        <color indexed="55"/>
      </right>
      <top style="thin">
        <color indexed="55"/>
      </top>
      <bottom style="thin">
        <color indexed="55"/>
      </bottom>
    </border>
    <border>
      <left>
        <color indexed="63"/>
      </left>
      <right style="thin">
        <color indexed="22"/>
      </right>
      <top style="thin">
        <color indexed="55"/>
      </top>
      <bottom style="thin">
        <color indexed="22"/>
      </bottom>
    </border>
    <border>
      <left style="thin">
        <color indexed="55"/>
      </left>
      <right style="thin">
        <color indexed="22"/>
      </right>
      <top style="thin">
        <color indexed="22"/>
      </top>
      <bottom style="thin">
        <color indexed="22"/>
      </bottom>
    </border>
    <border>
      <left style="thin">
        <color indexed="55"/>
      </left>
      <right style="thin">
        <color indexed="22"/>
      </right>
      <top style="thin">
        <color indexed="22"/>
      </top>
      <bottom>
        <color indexed="63"/>
      </bottom>
    </border>
    <border>
      <left style="thin">
        <color indexed="55"/>
      </left>
      <right style="thin">
        <color indexed="55"/>
      </right>
      <top style="thin">
        <color indexed="55"/>
      </top>
      <bottom style="double">
        <color indexed="55"/>
      </bottom>
    </border>
    <border>
      <left style="thin">
        <color indexed="55"/>
      </left>
      <right>
        <color indexed="63"/>
      </right>
      <top style="thin">
        <color indexed="55"/>
      </top>
      <bottom style="double">
        <color indexed="55"/>
      </bottom>
    </border>
    <border>
      <left>
        <color indexed="63"/>
      </left>
      <right style="thin">
        <color indexed="55"/>
      </right>
      <top style="thin">
        <color indexed="55"/>
      </top>
      <bottom style="double">
        <color indexed="55"/>
      </bottom>
    </border>
    <border>
      <left style="thin">
        <color indexed="55"/>
      </left>
      <right>
        <color indexed="63"/>
      </right>
      <top style="thin">
        <color indexed="55"/>
      </top>
      <bottom style="medium">
        <color indexed="55"/>
      </bottom>
    </border>
    <border>
      <left>
        <color indexed="63"/>
      </left>
      <right style="thin">
        <color indexed="55"/>
      </right>
      <top style="thin">
        <color indexed="55"/>
      </top>
      <bottom style="medium">
        <color indexed="55"/>
      </bottom>
    </border>
    <border>
      <left style="thin">
        <color indexed="55"/>
      </left>
      <right>
        <color indexed="63"/>
      </right>
      <top>
        <color indexed="63"/>
      </top>
      <bottom style="double">
        <color indexed="55"/>
      </bottom>
    </border>
    <border>
      <left>
        <color indexed="63"/>
      </left>
      <right>
        <color indexed="63"/>
      </right>
      <top>
        <color indexed="63"/>
      </top>
      <bottom style="double">
        <color indexed="55"/>
      </bottom>
    </border>
    <border>
      <left>
        <color indexed="63"/>
      </left>
      <right style="thin">
        <color indexed="55"/>
      </right>
      <top>
        <color indexed="63"/>
      </top>
      <bottom style="double">
        <color indexed="55"/>
      </bottom>
    </border>
    <border>
      <left style="thin">
        <color indexed="55"/>
      </left>
      <right>
        <color indexed="63"/>
      </right>
      <top>
        <color indexed="63"/>
      </top>
      <bottom style="medium">
        <color indexed="55"/>
      </bottom>
    </border>
    <border>
      <left>
        <color indexed="63"/>
      </left>
      <right>
        <color indexed="63"/>
      </right>
      <top>
        <color indexed="63"/>
      </top>
      <bottom style="medium">
        <color indexed="55"/>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44" fontId="0" fillId="0" borderId="0" applyFont="0" applyFill="0" applyBorder="0" applyAlignment="0" applyProtection="0"/>
    <xf numFmtId="0" fontId="50" fillId="28" borderId="0" applyNumberFormat="0" applyBorder="0" applyAlignment="0" applyProtection="0"/>
    <xf numFmtId="0" fontId="10" fillId="0" borderId="0" applyNumberForma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338">
    <xf numFmtId="0" fontId="0" fillId="0" borderId="0" xfId="0" applyAlignment="1">
      <alignment/>
    </xf>
    <xf numFmtId="0" fontId="4" fillId="33" borderId="0" xfId="0" applyFont="1" applyFill="1" applyBorder="1" applyAlignment="1" applyProtection="1">
      <alignment vertical="top"/>
      <protection hidden="1"/>
    </xf>
    <xf numFmtId="0" fontId="4" fillId="33" borderId="0" xfId="0" applyFont="1" applyFill="1" applyBorder="1" applyAlignment="1" applyProtection="1">
      <alignment vertical="top" wrapText="1"/>
      <protection hidden="1"/>
    </xf>
    <xf numFmtId="4" fontId="4" fillId="33" borderId="0" xfId="0" applyNumberFormat="1" applyFont="1" applyFill="1" applyBorder="1" applyAlignment="1" applyProtection="1">
      <alignment vertical="top"/>
      <protection hidden="1"/>
    </xf>
    <xf numFmtId="10" fontId="4" fillId="33" borderId="10" xfId="0" applyNumberFormat="1" applyFont="1" applyFill="1" applyBorder="1" applyAlignment="1" applyProtection="1">
      <alignment vertical="top"/>
      <protection locked="0"/>
    </xf>
    <xf numFmtId="0" fontId="4" fillId="33" borderId="0" xfId="0" applyFont="1" applyFill="1" applyBorder="1" applyAlignment="1" applyProtection="1">
      <alignment horizontal="left" vertical="top"/>
      <protection hidden="1"/>
    </xf>
    <xf numFmtId="10" fontId="4" fillId="34" borderId="10" xfId="0" applyNumberFormat="1" applyFont="1" applyFill="1" applyBorder="1" applyAlignment="1" applyProtection="1">
      <alignment horizontal="right" vertical="top"/>
      <protection hidden="1"/>
    </xf>
    <xf numFmtId="0" fontId="1" fillId="33" borderId="0" xfId="0" applyFont="1" applyFill="1" applyBorder="1" applyAlignment="1" applyProtection="1">
      <alignment horizontal="left" vertical="top"/>
      <protection hidden="1"/>
    </xf>
    <xf numFmtId="0" fontId="1" fillId="35" borderId="11" xfId="0" applyFont="1" applyFill="1" applyBorder="1" applyAlignment="1" applyProtection="1">
      <alignment horizontal="center" vertical="top"/>
      <protection hidden="1"/>
    </xf>
    <xf numFmtId="0" fontId="6" fillId="35" borderId="0" xfId="0" applyFont="1" applyFill="1" applyBorder="1" applyAlignment="1" applyProtection="1">
      <alignment vertical="top"/>
      <protection hidden="1"/>
    </xf>
    <xf numFmtId="4" fontId="6" fillId="35" borderId="12" xfId="0" applyNumberFormat="1" applyFont="1" applyFill="1" applyBorder="1" applyAlignment="1" applyProtection="1">
      <alignment horizontal="right" vertical="top"/>
      <protection hidden="1"/>
    </xf>
    <xf numFmtId="0" fontId="4" fillId="33" borderId="13" xfId="0" applyFont="1" applyFill="1" applyBorder="1" applyAlignment="1" applyProtection="1">
      <alignment vertical="top"/>
      <protection hidden="1"/>
    </xf>
    <xf numFmtId="0" fontId="4" fillId="33" borderId="0" xfId="0" applyFont="1" applyFill="1" applyBorder="1" applyAlignment="1" applyProtection="1">
      <alignment vertical="top"/>
      <protection hidden="1"/>
    </xf>
    <xf numFmtId="0" fontId="1" fillId="33" borderId="0" xfId="0" applyFont="1" applyFill="1" applyBorder="1" applyAlignment="1" applyProtection="1">
      <alignment vertical="top"/>
      <protection hidden="1"/>
    </xf>
    <xf numFmtId="0" fontId="6" fillId="33" borderId="0" xfId="0" applyFont="1" applyFill="1" applyBorder="1" applyAlignment="1" applyProtection="1">
      <alignment vertical="top"/>
      <protection hidden="1"/>
    </xf>
    <xf numFmtId="0" fontId="7" fillId="33" borderId="0" xfId="0" applyFont="1" applyFill="1" applyBorder="1" applyAlignment="1" applyProtection="1">
      <alignment vertical="top"/>
      <protection hidden="1"/>
    </xf>
    <xf numFmtId="4" fontId="4" fillId="33" borderId="0" xfId="0" applyNumberFormat="1" applyFont="1" applyFill="1" applyBorder="1" applyAlignment="1" applyProtection="1">
      <alignment horizontal="right" vertical="top"/>
      <protection hidden="1"/>
    </xf>
    <xf numFmtId="164" fontId="7" fillId="33" borderId="0" xfId="0" applyNumberFormat="1" applyFont="1" applyFill="1" applyBorder="1" applyAlignment="1" applyProtection="1">
      <alignment vertical="top"/>
      <protection hidden="1"/>
    </xf>
    <xf numFmtId="0" fontId="1" fillId="33" borderId="0" xfId="0" applyFont="1" applyFill="1" applyAlignment="1" applyProtection="1">
      <alignment vertical="top"/>
      <protection hidden="1"/>
    </xf>
    <xf numFmtId="0" fontId="4" fillId="33" borderId="0" xfId="0" applyFont="1" applyFill="1" applyAlignment="1" applyProtection="1">
      <alignment vertical="top"/>
      <protection hidden="1"/>
    </xf>
    <xf numFmtId="0" fontId="6" fillId="35" borderId="14" xfId="0" applyFont="1" applyFill="1" applyBorder="1" applyAlignment="1" applyProtection="1">
      <alignment horizontal="right" vertical="top"/>
      <protection hidden="1"/>
    </xf>
    <xf numFmtId="0" fontId="4" fillId="33" borderId="0" xfId="0" applyFont="1" applyFill="1" applyAlignment="1" applyProtection="1">
      <alignment horizontal="left" vertical="top"/>
      <protection hidden="1"/>
    </xf>
    <xf numFmtId="164" fontId="6" fillId="34" borderId="10" xfId="0" applyNumberFormat="1" applyFont="1" applyFill="1" applyBorder="1" applyAlignment="1" applyProtection="1">
      <alignment horizontal="right" vertical="top"/>
      <protection hidden="1"/>
    </xf>
    <xf numFmtId="4" fontId="4" fillId="35" borderId="0" xfId="0" applyNumberFormat="1" applyFont="1" applyFill="1" applyBorder="1" applyAlignment="1" applyProtection="1">
      <alignment horizontal="left" vertical="top"/>
      <protection hidden="1"/>
    </xf>
    <xf numFmtId="3" fontId="4" fillId="33" borderId="0" xfId="0" applyNumberFormat="1" applyFont="1" applyFill="1" applyAlignment="1" applyProtection="1">
      <alignment horizontal="right" vertical="top"/>
      <protection hidden="1"/>
    </xf>
    <xf numFmtId="0" fontId="4" fillId="33" borderId="0" xfId="0" applyFont="1" applyFill="1" applyAlignment="1" applyProtection="1">
      <alignment horizontal="right" vertical="top"/>
      <protection hidden="1"/>
    </xf>
    <xf numFmtId="0" fontId="1" fillId="33" borderId="0" xfId="0" applyFont="1" applyFill="1" applyAlignment="1" applyProtection="1">
      <alignment horizontal="right" vertical="top"/>
      <protection hidden="1"/>
    </xf>
    <xf numFmtId="9" fontId="4" fillId="33" borderId="10" xfId="0" applyNumberFormat="1" applyFont="1" applyFill="1" applyBorder="1" applyAlignment="1" applyProtection="1">
      <alignment vertical="top"/>
      <protection locked="0"/>
    </xf>
    <xf numFmtId="9" fontId="4" fillId="34" borderId="10" xfId="0" applyNumberFormat="1" applyFont="1" applyFill="1" applyBorder="1" applyAlignment="1" applyProtection="1">
      <alignment vertical="top"/>
      <protection hidden="1"/>
    </xf>
    <xf numFmtId="4" fontId="1" fillId="35" borderId="15" xfId="0" applyNumberFormat="1" applyFont="1" applyFill="1" applyBorder="1" applyAlignment="1" applyProtection="1">
      <alignment horizontal="left" vertical="top"/>
      <protection hidden="1"/>
    </xf>
    <xf numFmtId="4" fontId="1" fillId="35" borderId="0" xfId="0" applyNumberFormat="1" applyFont="1" applyFill="1" applyBorder="1" applyAlignment="1" applyProtection="1">
      <alignment horizontal="left" vertical="top"/>
      <protection hidden="1"/>
    </xf>
    <xf numFmtId="0" fontId="0" fillId="33" borderId="0" xfId="0" applyFill="1" applyBorder="1" applyAlignment="1" applyProtection="1">
      <alignment horizontal="left" vertical="top"/>
      <protection hidden="1"/>
    </xf>
    <xf numFmtId="0" fontId="0" fillId="33" borderId="0" xfId="0" applyFill="1" applyBorder="1" applyAlignment="1" applyProtection="1">
      <alignment vertical="top"/>
      <protection hidden="1"/>
    </xf>
    <xf numFmtId="4" fontId="0" fillId="33" borderId="0" xfId="0" applyNumberFormat="1" applyFill="1" applyBorder="1" applyAlignment="1" applyProtection="1">
      <alignment horizontal="right" vertical="top"/>
      <protection hidden="1"/>
    </xf>
    <xf numFmtId="164" fontId="3" fillId="33" borderId="0" xfId="0" applyNumberFormat="1" applyFont="1" applyFill="1" applyBorder="1" applyAlignment="1" applyProtection="1">
      <alignment vertical="top"/>
      <protection hidden="1"/>
    </xf>
    <xf numFmtId="0" fontId="4" fillId="33" borderId="0" xfId="0" applyFont="1" applyFill="1" applyAlignment="1" applyProtection="1">
      <alignment vertical="top"/>
      <protection hidden="1"/>
    </xf>
    <xf numFmtId="0" fontId="1" fillId="35" borderId="16" xfId="0" applyFont="1" applyFill="1" applyBorder="1" applyAlignment="1" applyProtection="1">
      <alignment horizontal="right" vertical="top" wrapText="1"/>
      <protection hidden="1"/>
    </xf>
    <xf numFmtId="0" fontId="1" fillId="35" borderId="16" xfId="0" applyFont="1" applyFill="1" applyBorder="1" applyAlignment="1" applyProtection="1">
      <alignment horizontal="right" vertical="top"/>
      <protection hidden="1"/>
    </xf>
    <xf numFmtId="0" fontId="1" fillId="35" borderId="17" xfId="0" applyFont="1" applyFill="1" applyBorder="1" applyAlignment="1" applyProtection="1">
      <alignment horizontal="right" vertical="top"/>
      <protection hidden="1"/>
    </xf>
    <xf numFmtId="0" fontId="1" fillId="34" borderId="18" xfId="0" applyFont="1" applyFill="1" applyBorder="1" applyAlignment="1" applyProtection="1">
      <alignment horizontal="right" vertical="top"/>
      <protection hidden="1"/>
    </xf>
    <xf numFmtId="0" fontId="1" fillId="34" borderId="19" xfId="0" applyFont="1" applyFill="1" applyBorder="1" applyAlignment="1" applyProtection="1">
      <alignment horizontal="right" vertical="top"/>
      <protection hidden="1"/>
    </xf>
    <xf numFmtId="10" fontId="1" fillId="33" borderId="19" xfId="0" applyNumberFormat="1" applyFont="1" applyFill="1" applyBorder="1" applyAlignment="1" applyProtection="1">
      <alignment horizontal="right" vertical="top"/>
      <protection locked="0"/>
    </xf>
    <xf numFmtId="10" fontId="1" fillId="33" borderId="18" xfId="0" applyNumberFormat="1" applyFont="1" applyFill="1" applyBorder="1" applyAlignment="1" applyProtection="1">
      <alignment horizontal="right" vertical="top"/>
      <protection locked="0"/>
    </xf>
    <xf numFmtId="0" fontId="1" fillId="34" borderId="15" xfId="0" applyFont="1" applyFill="1" applyBorder="1" applyAlignment="1" applyProtection="1">
      <alignment horizontal="right" vertical="top"/>
      <protection hidden="1"/>
    </xf>
    <xf numFmtId="0" fontId="1" fillId="34" borderId="20" xfId="0" applyFont="1" applyFill="1" applyBorder="1" applyAlignment="1" applyProtection="1">
      <alignment horizontal="right" vertical="top"/>
      <protection hidden="1"/>
    </xf>
    <xf numFmtId="0" fontId="1" fillId="33" borderId="0" xfId="0" applyFont="1" applyFill="1" applyAlignment="1" applyProtection="1">
      <alignment vertical="top"/>
      <protection hidden="1"/>
    </xf>
    <xf numFmtId="0" fontId="4" fillId="33" borderId="10" xfId="0" applyFont="1" applyFill="1" applyBorder="1" applyAlignment="1" applyProtection="1">
      <alignment horizontal="left" vertical="top"/>
      <protection locked="0"/>
    </xf>
    <xf numFmtId="3" fontId="4" fillId="33" borderId="10" xfId="0" applyNumberFormat="1" applyFont="1" applyFill="1" applyBorder="1" applyAlignment="1" applyProtection="1">
      <alignment horizontal="right" vertical="top"/>
      <protection locked="0"/>
    </xf>
    <xf numFmtId="3" fontId="4" fillId="34" borderId="10" xfId="0" applyNumberFormat="1" applyFont="1" applyFill="1" applyBorder="1" applyAlignment="1" applyProtection="1">
      <alignment horizontal="right" vertical="top"/>
      <protection hidden="1"/>
    </xf>
    <xf numFmtId="3" fontId="1" fillId="34" borderId="10" xfId="0" applyNumberFormat="1" applyFont="1" applyFill="1" applyBorder="1" applyAlignment="1" applyProtection="1">
      <alignment horizontal="right" vertical="top"/>
      <protection hidden="1"/>
    </xf>
    <xf numFmtId="0" fontId="1" fillId="35" borderId="10" xfId="0" applyFont="1" applyFill="1" applyBorder="1" applyAlignment="1" applyProtection="1">
      <alignment horizontal="left" vertical="top"/>
      <protection hidden="1"/>
    </xf>
    <xf numFmtId="3" fontId="1" fillId="34" borderId="10" xfId="0" applyNumberFormat="1" applyFont="1" applyFill="1" applyBorder="1" applyAlignment="1" applyProtection="1">
      <alignment horizontal="right" vertical="top"/>
      <protection hidden="1"/>
    </xf>
    <xf numFmtId="0" fontId="2" fillId="33" borderId="0" xfId="0" applyFont="1" applyFill="1" applyBorder="1" applyAlignment="1" applyProtection="1">
      <alignment vertical="top"/>
      <protection hidden="1"/>
    </xf>
    <xf numFmtId="0" fontId="11" fillId="33" borderId="0" xfId="49" applyFont="1" applyFill="1" applyBorder="1" applyAlignment="1" applyProtection="1">
      <alignment horizontal="right" vertical="top"/>
      <protection hidden="1" locked="0"/>
    </xf>
    <xf numFmtId="0" fontId="12" fillId="33" borderId="0" xfId="49" applyFont="1" applyFill="1" applyBorder="1" applyAlignment="1" applyProtection="1">
      <alignment horizontal="right" vertical="top"/>
      <protection hidden="1" locked="0"/>
    </xf>
    <xf numFmtId="3" fontId="1" fillId="35" borderId="0" xfId="0" applyNumberFormat="1" applyFont="1" applyFill="1" applyBorder="1" applyAlignment="1" applyProtection="1">
      <alignment horizontal="right" vertical="top" wrapText="1"/>
      <protection hidden="1"/>
    </xf>
    <xf numFmtId="0" fontId="1" fillId="34" borderId="21" xfId="0" applyFont="1" applyFill="1" applyBorder="1" applyAlignment="1" applyProtection="1">
      <alignment horizontal="right" vertical="top"/>
      <protection hidden="1"/>
    </xf>
    <xf numFmtId="3" fontId="1" fillId="35" borderId="22" xfId="0" applyNumberFormat="1" applyFont="1" applyFill="1" applyBorder="1" applyAlignment="1" applyProtection="1">
      <alignment horizontal="right" vertical="top" wrapText="1"/>
      <protection hidden="1"/>
    </xf>
    <xf numFmtId="0" fontId="4" fillId="34" borderId="10" xfId="0" applyFont="1" applyFill="1" applyBorder="1" applyAlignment="1" applyProtection="1">
      <alignment horizontal="left" vertical="top"/>
      <protection hidden="1"/>
    </xf>
    <xf numFmtId="0" fontId="1" fillId="34" borderId="10" xfId="0" applyFont="1" applyFill="1" applyBorder="1" applyAlignment="1" applyProtection="1">
      <alignment vertical="top"/>
      <protection hidden="1"/>
    </xf>
    <xf numFmtId="0" fontId="4" fillId="33" borderId="0" xfId="0" applyFont="1" applyFill="1" applyAlignment="1" applyProtection="1">
      <alignment horizontal="left" vertical="top"/>
      <protection hidden="1"/>
    </xf>
    <xf numFmtId="3" fontId="4" fillId="33" borderId="0" xfId="0" applyNumberFormat="1" applyFont="1" applyFill="1" applyAlignment="1" applyProtection="1">
      <alignment horizontal="right" vertical="top"/>
      <protection hidden="1"/>
    </xf>
    <xf numFmtId="0" fontId="4" fillId="33" borderId="0" xfId="0" applyFont="1" applyFill="1" applyAlignment="1" applyProtection="1">
      <alignment horizontal="right" vertical="top"/>
      <protection hidden="1"/>
    </xf>
    <xf numFmtId="4" fontId="1" fillId="35" borderId="18" xfId="0" applyNumberFormat="1" applyFont="1" applyFill="1" applyBorder="1" applyAlignment="1" applyProtection="1">
      <alignment vertical="top"/>
      <protection hidden="1"/>
    </xf>
    <xf numFmtId="4" fontId="1" fillId="35" borderId="11" xfId="0" applyNumberFormat="1" applyFont="1" applyFill="1" applyBorder="1" applyAlignment="1" applyProtection="1">
      <alignment vertical="top"/>
      <protection hidden="1"/>
    </xf>
    <xf numFmtId="4" fontId="6" fillId="35" borderId="23" xfId="0" applyNumberFormat="1" applyFont="1" applyFill="1" applyBorder="1" applyAlignment="1" applyProtection="1">
      <alignment vertical="top"/>
      <protection hidden="1"/>
    </xf>
    <xf numFmtId="4" fontId="6" fillId="35" borderId="24" xfId="0" applyNumberFormat="1" applyFont="1" applyFill="1" applyBorder="1" applyAlignment="1" applyProtection="1">
      <alignment vertical="top"/>
      <protection hidden="1"/>
    </xf>
    <xf numFmtId="0" fontId="1" fillId="35" borderId="21" xfId="0" applyFont="1" applyFill="1" applyBorder="1" applyAlignment="1" applyProtection="1">
      <alignment vertical="top"/>
      <protection hidden="1"/>
    </xf>
    <xf numFmtId="0" fontId="1" fillId="35" borderId="13" xfId="0" applyFont="1" applyFill="1" applyBorder="1" applyAlignment="1" applyProtection="1">
      <alignment vertical="top"/>
      <protection hidden="1"/>
    </xf>
    <xf numFmtId="0" fontId="1" fillId="35" borderId="25" xfId="0" applyFont="1" applyFill="1" applyBorder="1" applyAlignment="1" applyProtection="1">
      <alignment vertical="top"/>
      <protection hidden="1"/>
    </xf>
    <xf numFmtId="4" fontId="3" fillId="33" borderId="0" xfId="0" applyNumberFormat="1" applyFont="1" applyFill="1" applyBorder="1" applyAlignment="1" applyProtection="1">
      <alignment horizontal="right" vertical="top"/>
      <protection hidden="1"/>
    </xf>
    <xf numFmtId="0" fontId="0" fillId="33" borderId="0" xfId="0" applyFill="1" applyBorder="1" applyAlignment="1" applyProtection="1">
      <alignment horizontal="right" vertical="top"/>
      <protection hidden="1"/>
    </xf>
    <xf numFmtId="0" fontId="0" fillId="33" borderId="0" xfId="0" applyFill="1" applyBorder="1" applyAlignment="1" applyProtection="1">
      <alignment horizontal="center" vertical="top"/>
      <protection hidden="1"/>
    </xf>
    <xf numFmtId="0" fontId="1" fillId="35" borderId="26" xfId="0" applyFont="1" applyFill="1" applyBorder="1" applyAlignment="1" applyProtection="1">
      <alignment horizontal="right" vertical="top"/>
      <protection hidden="1"/>
    </xf>
    <xf numFmtId="3" fontId="1" fillId="35" borderId="11" xfId="0" applyNumberFormat="1" applyFont="1" applyFill="1" applyBorder="1" applyAlignment="1" applyProtection="1">
      <alignment horizontal="right" vertical="top" wrapText="1"/>
      <protection hidden="1"/>
    </xf>
    <xf numFmtId="0" fontId="4" fillId="35" borderId="18" xfId="0" applyFont="1" applyFill="1" applyBorder="1" applyAlignment="1" applyProtection="1">
      <alignment vertical="top"/>
      <protection hidden="1"/>
    </xf>
    <xf numFmtId="0" fontId="4" fillId="35" borderId="15" xfId="0" applyFont="1" applyFill="1" applyBorder="1" applyAlignment="1" applyProtection="1">
      <alignment vertical="top"/>
      <protection hidden="1"/>
    </xf>
    <xf numFmtId="0" fontId="4" fillId="35" borderId="21" xfId="0" applyFont="1" applyFill="1" applyBorder="1" applyAlignment="1" applyProtection="1">
      <alignment vertical="top"/>
      <protection hidden="1"/>
    </xf>
    <xf numFmtId="4" fontId="7" fillId="33" borderId="0" xfId="0" applyNumberFormat="1" applyFont="1" applyFill="1" applyBorder="1" applyAlignment="1" applyProtection="1">
      <alignment horizontal="right" vertical="top"/>
      <protection hidden="1"/>
    </xf>
    <xf numFmtId="0" fontId="4" fillId="33" borderId="10" xfId="0" applyFont="1" applyFill="1" applyBorder="1" applyAlignment="1" applyProtection="1">
      <alignment horizontal="left" vertical="top"/>
      <protection hidden="1"/>
    </xf>
    <xf numFmtId="0" fontId="4" fillId="34" borderId="10" xfId="0" applyFont="1" applyFill="1" applyBorder="1" applyAlignment="1" applyProtection="1">
      <alignment horizontal="left" vertical="top"/>
      <protection hidden="1"/>
    </xf>
    <xf numFmtId="0" fontId="4" fillId="36" borderId="10" xfId="0" applyFont="1" applyFill="1" applyBorder="1" applyAlignment="1" applyProtection="1">
      <alignment horizontal="left" vertical="top"/>
      <protection hidden="1"/>
    </xf>
    <xf numFmtId="4" fontId="4" fillId="34" borderId="10" xfId="0" applyNumberFormat="1" applyFont="1" applyFill="1" applyBorder="1" applyAlignment="1" applyProtection="1" quotePrefix="1">
      <alignment horizontal="right" vertical="top"/>
      <protection hidden="1"/>
    </xf>
    <xf numFmtId="0" fontId="4" fillId="33" borderId="10" xfId="0" applyFont="1" applyFill="1" applyBorder="1" applyAlignment="1" applyProtection="1">
      <alignment vertical="top"/>
      <protection locked="0"/>
    </xf>
    <xf numFmtId="0" fontId="15" fillId="33" borderId="0" xfId="0" applyFont="1" applyFill="1" applyBorder="1" applyAlignment="1" applyProtection="1">
      <alignment vertical="top"/>
      <protection hidden="1"/>
    </xf>
    <xf numFmtId="0" fontId="1" fillId="33" borderId="0" xfId="0" applyFont="1" applyFill="1" applyBorder="1" applyAlignment="1" applyProtection="1">
      <alignment horizontal="center" vertical="top" wrapText="1"/>
      <protection hidden="1"/>
    </xf>
    <xf numFmtId="0" fontId="1" fillId="33" borderId="0" xfId="0" applyFont="1" applyFill="1" applyBorder="1" applyAlignment="1" applyProtection="1">
      <alignment horizontal="left" vertical="top" wrapText="1"/>
      <protection hidden="1"/>
    </xf>
    <xf numFmtId="1" fontId="4" fillId="33" borderId="10" xfId="0" applyNumberFormat="1" applyFont="1" applyFill="1" applyBorder="1" applyAlignment="1" applyProtection="1">
      <alignment horizontal="left" vertical="center"/>
      <protection locked="0"/>
    </xf>
    <xf numFmtId="0" fontId="15" fillId="33" borderId="0" xfId="0" applyFont="1" applyFill="1" applyBorder="1" applyAlignment="1" applyProtection="1">
      <alignment vertical="top" wrapText="1"/>
      <protection hidden="1"/>
    </xf>
    <xf numFmtId="4" fontId="1" fillId="33" borderId="0" xfId="0" applyNumberFormat="1" applyFont="1" applyFill="1" applyBorder="1" applyAlignment="1" applyProtection="1">
      <alignment horizontal="left" vertical="top"/>
      <protection hidden="1"/>
    </xf>
    <xf numFmtId="0" fontId="1" fillId="35" borderId="0" xfId="0" applyFont="1" applyFill="1" applyBorder="1" applyAlignment="1" applyProtection="1">
      <alignment horizontal="right" vertical="top"/>
      <protection hidden="1"/>
    </xf>
    <xf numFmtId="10" fontId="1" fillId="34" borderId="27" xfId="0" applyNumberFormat="1" applyFont="1" applyFill="1" applyBorder="1" applyAlignment="1" applyProtection="1">
      <alignment horizontal="right" vertical="top"/>
      <protection hidden="1"/>
    </xf>
    <xf numFmtId="10" fontId="1" fillId="0" borderId="19" xfId="0" applyNumberFormat="1" applyFont="1" applyFill="1" applyBorder="1" applyAlignment="1" applyProtection="1">
      <alignment horizontal="right" vertical="top"/>
      <protection hidden="1"/>
    </xf>
    <xf numFmtId="10" fontId="1" fillId="0" borderId="18" xfId="0" applyNumberFormat="1" applyFont="1" applyFill="1" applyBorder="1" applyAlignment="1" applyProtection="1">
      <alignment horizontal="right" vertical="top"/>
      <protection hidden="1"/>
    </xf>
    <xf numFmtId="0" fontId="4" fillId="33" borderId="0" xfId="0" applyFont="1" applyFill="1" applyBorder="1" applyAlignment="1" applyProtection="1">
      <alignment horizontal="left" vertical="center"/>
      <protection hidden="1"/>
    </xf>
    <xf numFmtId="0" fontId="4" fillId="33" borderId="0" xfId="0" applyFont="1" applyFill="1" applyAlignment="1" applyProtection="1">
      <alignment vertical="center"/>
      <protection hidden="1"/>
    </xf>
    <xf numFmtId="0" fontId="1" fillId="33" borderId="0" xfId="0" applyFont="1" applyFill="1" applyBorder="1" applyAlignment="1" applyProtection="1">
      <alignment horizontal="left" vertical="center"/>
      <protection hidden="1"/>
    </xf>
    <xf numFmtId="0" fontId="4" fillId="33" borderId="0" xfId="0" applyFont="1" applyFill="1" applyBorder="1" applyAlignment="1" applyProtection="1">
      <alignment vertical="center"/>
      <protection hidden="1"/>
    </xf>
    <xf numFmtId="0" fontId="10" fillId="0" borderId="0" xfId="49" applyAlignment="1" applyProtection="1">
      <alignment vertical="center"/>
      <protection hidden="1" locked="0"/>
    </xf>
    <xf numFmtId="0" fontId="10" fillId="33" borderId="0" xfId="49" applyFill="1" applyBorder="1" applyAlignment="1" applyProtection="1">
      <alignment vertical="center"/>
      <protection hidden="1" locked="0"/>
    </xf>
    <xf numFmtId="0" fontId="4" fillId="33" borderId="0" xfId="0" applyFont="1" applyFill="1" applyBorder="1" applyAlignment="1" applyProtection="1">
      <alignment vertical="center"/>
      <protection hidden="1"/>
    </xf>
    <xf numFmtId="10" fontId="1" fillId="33" borderId="0" xfId="0" applyNumberFormat="1" applyFont="1" applyFill="1" applyAlignment="1" applyProtection="1">
      <alignment vertical="top"/>
      <protection hidden="1"/>
    </xf>
    <xf numFmtId="0" fontId="4" fillId="33" borderId="0" xfId="0" applyFont="1" applyFill="1" applyBorder="1" applyAlignment="1" applyProtection="1">
      <alignment horizontal="left" vertical="top" wrapText="1"/>
      <protection hidden="1"/>
    </xf>
    <xf numFmtId="0" fontId="4" fillId="33" borderId="0" xfId="0" applyFont="1" applyFill="1" applyBorder="1" applyAlignment="1" applyProtection="1">
      <alignment horizontal="left" vertical="top"/>
      <protection hidden="1"/>
    </xf>
    <xf numFmtId="0" fontId="14" fillId="37" borderId="28" xfId="0" applyFont="1" applyFill="1" applyBorder="1" applyAlignment="1" applyProtection="1">
      <alignment horizontal="center" vertical="center"/>
      <protection hidden="1"/>
    </xf>
    <xf numFmtId="0" fontId="14" fillId="37" borderId="29" xfId="0" applyFont="1" applyFill="1" applyBorder="1" applyAlignment="1" applyProtection="1">
      <alignment horizontal="center" vertical="center"/>
      <protection hidden="1"/>
    </xf>
    <xf numFmtId="0" fontId="4" fillId="33" borderId="0" xfId="0" applyFont="1" applyFill="1" applyBorder="1" applyAlignment="1" applyProtection="1">
      <alignment horizontal="left" vertical="center" wrapText="1"/>
      <protection hidden="1"/>
    </xf>
    <xf numFmtId="0" fontId="1" fillId="33" borderId="0" xfId="0" applyFont="1" applyFill="1" applyBorder="1" applyAlignment="1" applyProtection="1">
      <alignment horizontal="left" vertical="top"/>
      <protection hidden="1"/>
    </xf>
    <xf numFmtId="4" fontId="4" fillId="33" borderId="30" xfId="0" applyNumberFormat="1" applyFont="1" applyFill="1" applyBorder="1" applyAlignment="1" applyProtection="1">
      <alignment horizontal="left" vertical="center"/>
      <protection locked="0"/>
    </xf>
    <xf numFmtId="4" fontId="4" fillId="33" borderId="23" xfId="0" applyNumberFormat="1" applyFont="1" applyFill="1" applyBorder="1" applyAlignment="1" applyProtection="1">
      <alignment horizontal="left" vertical="center"/>
      <protection locked="0"/>
    </xf>
    <xf numFmtId="4" fontId="4" fillId="33" borderId="24" xfId="0" applyNumberFormat="1" applyFont="1" applyFill="1" applyBorder="1" applyAlignment="1" applyProtection="1">
      <alignment horizontal="left" vertical="center"/>
      <protection locked="0"/>
    </xf>
    <xf numFmtId="0" fontId="4" fillId="33" borderId="30" xfId="0" applyFont="1" applyFill="1" applyBorder="1" applyAlignment="1" applyProtection="1">
      <alignment horizontal="left" vertical="top" wrapText="1"/>
      <protection locked="0"/>
    </xf>
    <xf numFmtId="0" fontId="4" fillId="33" borderId="23" xfId="0" applyFont="1" applyFill="1" applyBorder="1" applyAlignment="1" applyProtection="1">
      <alignment horizontal="left" vertical="top" wrapText="1"/>
      <protection locked="0"/>
    </xf>
    <xf numFmtId="0" fontId="4" fillId="33" borderId="24" xfId="0" applyFont="1" applyFill="1" applyBorder="1" applyAlignment="1" applyProtection="1">
      <alignment horizontal="left" vertical="top" wrapText="1"/>
      <protection locked="0"/>
    </xf>
    <xf numFmtId="0" fontId="0" fillId="0" borderId="0" xfId="0" applyAlignment="1">
      <alignment horizontal="left" vertical="top" wrapText="1"/>
    </xf>
    <xf numFmtId="0" fontId="20" fillId="33" borderId="0" xfId="0" applyFont="1" applyFill="1" applyBorder="1" applyAlignment="1" applyProtection="1">
      <alignment horizontal="left" vertical="top"/>
      <protection hidden="1"/>
    </xf>
    <xf numFmtId="0" fontId="14" fillId="38" borderId="28" xfId="0" applyFont="1" applyFill="1" applyBorder="1" applyAlignment="1" applyProtection="1">
      <alignment horizontal="center" vertical="center"/>
      <protection hidden="1"/>
    </xf>
    <xf numFmtId="0" fontId="14" fillId="38" borderId="29" xfId="0" applyFont="1" applyFill="1" applyBorder="1" applyAlignment="1" applyProtection="1">
      <alignment horizontal="center" vertical="center"/>
      <protection hidden="1"/>
    </xf>
    <xf numFmtId="0" fontId="4" fillId="33" borderId="15" xfId="0" applyFont="1" applyFill="1" applyBorder="1" applyAlignment="1" applyProtection="1">
      <alignment horizontal="left" vertical="top" wrapText="1"/>
      <protection hidden="1"/>
    </xf>
    <xf numFmtId="0" fontId="14" fillId="39" borderId="28" xfId="0" applyFont="1" applyFill="1" applyBorder="1" applyAlignment="1" applyProtection="1">
      <alignment horizontal="center" vertical="center"/>
      <protection hidden="1"/>
    </xf>
    <xf numFmtId="0" fontId="14" fillId="39" borderId="29" xfId="0" applyFont="1" applyFill="1" applyBorder="1" applyAlignment="1" applyProtection="1">
      <alignment horizontal="center" vertical="center"/>
      <protection hidden="1"/>
    </xf>
    <xf numFmtId="0" fontId="8" fillId="40" borderId="28" xfId="0" applyFont="1" applyFill="1" applyBorder="1" applyAlignment="1" applyProtection="1">
      <alignment horizontal="center" vertical="center"/>
      <protection hidden="1"/>
    </xf>
    <xf numFmtId="0" fontId="8" fillId="40" borderId="29" xfId="0" applyFont="1" applyFill="1" applyBorder="1" applyAlignment="1" applyProtection="1">
      <alignment horizontal="center" vertical="center"/>
      <protection hidden="1"/>
    </xf>
    <xf numFmtId="0" fontId="4" fillId="33" borderId="15" xfId="0" applyFont="1" applyFill="1" applyBorder="1" applyAlignment="1" applyProtection="1">
      <alignment horizontal="left" vertical="top"/>
      <protection hidden="1"/>
    </xf>
    <xf numFmtId="0" fontId="4" fillId="33" borderId="0" xfId="0" applyFont="1" applyFill="1" applyBorder="1" applyAlignment="1" applyProtection="1">
      <alignment horizontal="left" vertical="top"/>
      <protection hidden="1"/>
    </xf>
    <xf numFmtId="49" fontId="21" fillId="33" borderId="0" xfId="0" applyNumberFormat="1" applyFont="1" applyFill="1" applyBorder="1" applyAlignment="1" applyProtection="1" quotePrefix="1">
      <alignment horizontal="left" vertical="top"/>
      <protection hidden="1"/>
    </xf>
    <xf numFmtId="0" fontId="0" fillId="0" borderId="0" xfId="0" applyAlignment="1">
      <alignment vertical="top"/>
    </xf>
    <xf numFmtId="0" fontId="15" fillId="33" borderId="0" xfId="0" applyFont="1" applyFill="1" applyBorder="1" applyAlignment="1" applyProtection="1">
      <alignment vertical="top"/>
      <protection hidden="1"/>
    </xf>
    <xf numFmtId="0" fontId="15" fillId="33" borderId="0" xfId="0" applyFont="1" applyFill="1" applyBorder="1" applyAlignment="1">
      <alignment vertical="top"/>
    </xf>
    <xf numFmtId="0" fontId="1" fillId="0" borderId="0" xfId="0" applyFont="1" applyFill="1" applyBorder="1" applyAlignment="1" applyProtection="1">
      <alignment horizontal="left" vertical="top" wrapText="1"/>
      <protection hidden="1"/>
    </xf>
    <xf numFmtId="4" fontId="1" fillId="0" borderId="13" xfId="0" applyNumberFormat="1" applyFont="1" applyFill="1" applyBorder="1" applyAlignment="1" applyProtection="1">
      <alignment horizontal="left" vertical="center" wrapText="1"/>
      <protection hidden="1"/>
    </xf>
    <xf numFmtId="0" fontId="1" fillId="0" borderId="13" xfId="0" applyFont="1" applyFill="1" applyBorder="1" applyAlignment="1" applyProtection="1">
      <alignment horizontal="left" vertical="center" wrapText="1"/>
      <protection hidden="1"/>
    </xf>
    <xf numFmtId="0" fontId="1" fillId="33" borderId="0" xfId="0" applyFont="1" applyFill="1" applyBorder="1" applyAlignment="1" applyProtection="1">
      <alignment horizontal="left" vertical="top" wrapText="1"/>
      <protection hidden="1"/>
    </xf>
    <xf numFmtId="4" fontId="4" fillId="33" borderId="10" xfId="0" applyNumberFormat="1" applyFont="1" applyFill="1" applyBorder="1" applyAlignment="1" applyProtection="1">
      <alignment horizontal="left" vertical="top"/>
      <protection locked="0"/>
    </xf>
    <xf numFmtId="4" fontId="4" fillId="33" borderId="10" xfId="0" applyNumberFormat="1" applyFont="1" applyFill="1" applyBorder="1" applyAlignment="1" applyProtection="1">
      <alignment horizontal="right" vertical="top"/>
      <protection locked="0"/>
    </xf>
    <xf numFmtId="4" fontId="7" fillId="34" borderId="10" xfId="0" applyNumberFormat="1" applyFont="1" applyFill="1" applyBorder="1" applyAlignment="1" applyProtection="1">
      <alignment horizontal="right" vertical="top"/>
      <protection hidden="1"/>
    </xf>
    <xf numFmtId="164" fontId="7" fillId="34" borderId="10" xfId="0" applyNumberFormat="1" applyFont="1" applyFill="1" applyBorder="1" applyAlignment="1" applyProtection="1">
      <alignment horizontal="right" vertical="top"/>
      <protection hidden="1"/>
    </xf>
    <xf numFmtId="0" fontId="1" fillId="35" borderId="21" xfId="0" applyFont="1" applyFill="1" applyBorder="1" applyAlignment="1" applyProtection="1">
      <alignment horizontal="left" vertical="top"/>
      <protection hidden="1"/>
    </xf>
    <xf numFmtId="0" fontId="1" fillId="35" borderId="13" xfId="0" applyFont="1" applyFill="1" applyBorder="1" applyAlignment="1" applyProtection="1">
      <alignment horizontal="left" vertical="top"/>
      <protection hidden="1"/>
    </xf>
    <xf numFmtId="4" fontId="1" fillId="34" borderId="10" xfId="0" applyNumberFormat="1" applyFont="1" applyFill="1" applyBorder="1" applyAlignment="1" applyProtection="1">
      <alignment horizontal="right" vertical="top"/>
      <protection hidden="1"/>
    </xf>
    <xf numFmtId="4" fontId="6" fillId="34" borderId="10" xfId="0" applyNumberFormat="1" applyFont="1" applyFill="1" applyBorder="1" applyAlignment="1" applyProtection="1">
      <alignment horizontal="right" vertical="top"/>
      <protection hidden="1"/>
    </xf>
    <xf numFmtId="9" fontId="6" fillId="34" borderId="10" xfId="0" applyNumberFormat="1" applyFont="1" applyFill="1" applyBorder="1" applyAlignment="1" applyProtection="1">
      <alignment horizontal="right" vertical="top"/>
      <protection hidden="1"/>
    </xf>
    <xf numFmtId="0" fontId="1" fillId="0" borderId="11" xfId="0" applyFont="1" applyFill="1" applyBorder="1" applyAlignment="1" applyProtection="1">
      <alignment horizontal="center" vertical="top" wrapText="1"/>
      <protection hidden="1"/>
    </xf>
    <xf numFmtId="4" fontId="1" fillId="35" borderId="15" xfId="0" applyNumberFormat="1" applyFont="1" applyFill="1" applyBorder="1" applyAlignment="1" applyProtection="1">
      <alignment horizontal="left" vertical="top"/>
      <protection hidden="1"/>
    </xf>
    <xf numFmtId="49" fontId="4" fillId="33" borderId="10" xfId="0" applyNumberFormat="1" applyFont="1" applyFill="1" applyBorder="1" applyAlignment="1" applyProtection="1">
      <alignment horizontal="left" vertical="top"/>
      <protection locked="0"/>
    </xf>
    <xf numFmtId="4" fontId="1" fillId="41" borderId="11" xfId="0" applyNumberFormat="1" applyFont="1" applyFill="1" applyBorder="1" applyAlignment="1" applyProtection="1">
      <alignment horizontal="right" vertical="top"/>
      <protection hidden="1"/>
    </xf>
    <xf numFmtId="4" fontId="6" fillId="41" borderId="11" xfId="0" applyNumberFormat="1" applyFont="1" applyFill="1" applyBorder="1" applyAlignment="1" applyProtection="1">
      <alignment horizontal="right" vertical="top"/>
      <protection hidden="1"/>
    </xf>
    <xf numFmtId="0" fontId="5" fillId="33" borderId="0" xfId="0" applyFont="1" applyFill="1" applyBorder="1" applyAlignment="1" applyProtection="1">
      <alignment vertical="top"/>
      <protection hidden="1"/>
    </xf>
    <xf numFmtId="4" fontId="6" fillId="35" borderId="11" xfId="0" applyNumberFormat="1" applyFont="1" applyFill="1" applyBorder="1" applyAlignment="1" applyProtection="1">
      <alignment horizontal="right" vertical="top"/>
      <protection hidden="1"/>
    </xf>
    <xf numFmtId="4" fontId="6" fillId="35" borderId="14" xfId="0" applyNumberFormat="1" applyFont="1" applyFill="1" applyBorder="1" applyAlignment="1" applyProtection="1">
      <alignment horizontal="right" vertical="top"/>
      <protection hidden="1"/>
    </xf>
    <xf numFmtId="4" fontId="1" fillId="35" borderId="18" xfId="0" applyNumberFormat="1" applyFont="1" applyFill="1" applyBorder="1" applyAlignment="1" applyProtection="1">
      <alignment horizontal="left" vertical="top"/>
      <protection hidden="1"/>
    </xf>
    <xf numFmtId="0" fontId="0" fillId="0" borderId="11" xfId="0" applyBorder="1" applyAlignment="1" applyProtection="1">
      <alignment vertical="top"/>
      <protection hidden="1"/>
    </xf>
    <xf numFmtId="0" fontId="1" fillId="40" borderId="30" xfId="0" applyFont="1" applyFill="1" applyBorder="1" applyAlignment="1" applyProtection="1">
      <alignment horizontal="left" vertical="center" wrapText="1"/>
      <protection hidden="1"/>
    </xf>
    <xf numFmtId="0" fontId="1" fillId="40" borderId="23" xfId="0" applyFont="1" applyFill="1" applyBorder="1" applyAlignment="1" applyProtection="1">
      <alignment horizontal="left" vertical="center" wrapText="1"/>
      <protection hidden="1"/>
    </xf>
    <xf numFmtId="0" fontId="1" fillId="40" borderId="24" xfId="0" applyFont="1" applyFill="1" applyBorder="1" applyAlignment="1" applyProtection="1">
      <alignment horizontal="left" vertical="center" wrapText="1"/>
      <protection hidden="1"/>
    </xf>
    <xf numFmtId="4" fontId="4" fillId="33" borderId="30" xfId="0" applyNumberFormat="1" applyFont="1" applyFill="1" applyBorder="1" applyAlignment="1" applyProtection="1">
      <alignment horizontal="right" vertical="top"/>
      <protection locked="0"/>
    </xf>
    <xf numFmtId="4" fontId="4" fillId="33" borderId="23" xfId="0" applyNumberFormat="1" applyFont="1" applyFill="1" applyBorder="1" applyAlignment="1" applyProtection="1">
      <alignment horizontal="right" vertical="top"/>
      <protection locked="0"/>
    </xf>
    <xf numFmtId="4" fontId="4" fillId="33" borderId="24" xfId="0" applyNumberFormat="1" applyFont="1" applyFill="1" applyBorder="1" applyAlignment="1" applyProtection="1">
      <alignment horizontal="right" vertical="top"/>
      <protection locked="0"/>
    </xf>
    <xf numFmtId="4" fontId="6" fillId="41" borderId="14" xfId="0" applyNumberFormat="1" applyFont="1" applyFill="1" applyBorder="1" applyAlignment="1" applyProtection="1">
      <alignment horizontal="right" vertical="top"/>
      <protection hidden="1"/>
    </xf>
    <xf numFmtId="4" fontId="1" fillId="41" borderId="18" xfId="0" applyNumberFormat="1" applyFont="1" applyFill="1" applyBorder="1" applyAlignment="1" applyProtection="1">
      <alignment horizontal="left" vertical="top"/>
      <protection hidden="1"/>
    </xf>
    <xf numFmtId="0" fontId="0" fillId="0" borderId="11" xfId="0" applyFill="1" applyBorder="1" applyAlignment="1" applyProtection="1">
      <alignment vertical="top"/>
      <protection hidden="1"/>
    </xf>
    <xf numFmtId="0" fontId="4" fillId="33" borderId="13" xfId="0" applyFont="1" applyFill="1" applyBorder="1" applyAlignment="1" applyProtection="1">
      <alignment horizontal="left" vertical="top" wrapText="1"/>
      <protection hidden="1"/>
    </xf>
    <xf numFmtId="164" fontId="6" fillId="34" borderId="10" xfId="0" applyNumberFormat="1" applyFont="1" applyFill="1" applyBorder="1" applyAlignment="1" applyProtection="1">
      <alignment horizontal="right" vertical="top"/>
      <protection hidden="1"/>
    </xf>
    <xf numFmtId="0" fontId="4" fillId="33" borderId="0" xfId="0" applyFont="1" applyFill="1" applyBorder="1" applyAlignment="1" applyProtection="1">
      <alignment vertical="top"/>
      <protection hidden="1"/>
    </xf>
    <xf numFmtId="0" fontId="0" fillId="0" borderId="0" xfId="0" applyBorder="1" applyAlignment="1" applyProtection="1">
      <alignment vertical="top"/>
      <protection hidden="1"/>
    </xf>
    <xf numFmtId="0" fontId="4" fillId="35" borderId="15" xfId="0" applyFont="1" applyFill="1" applyBorder="1" applyAlignment="1" applyProtection="1">
      <alignment horizontal="left" vertical="top"/>
      <protection hidden="1"/>
    </xf>
    <xf numFmtId="4" fontId="4" fillId="35" borderId="0" xfId="0" applyNumberFormat="1" applyFont="1" applyFill="1" applyBorder="1" applyAlignment="1" applyProtection="1">
      <alignment horizontal="left" vertical="top"/>
      <protection hidden="1"/>
    </xf>
    <xf numFmtId="4" fontId="1" fillId="35" borderId="11" xfId="0" applyNumberFormat="1" applyFont="1" applyFill="1" applyBorder="1" applyAlignment="1" applyProtection="1">
      <alignment horizontal="left" vertical="top"/>
      <protection hidden="1"/>
    </xf>
    <xf numFmtId="4" fontId="1" fillId="35" borderId="11" xfId="0" applyNumberFormat="1" applyFont="1" applyFill="1" applyBorder="1" applyAlignment="1" applyProtection="1">
      <alignment horizontal="right" vertical="top"/>
      <protection hidden="1"/>
    </xf>
    <xf numFmtId="0" fontId="4" fillId="35" borderId="0" xfId="0" applyFont="1" applyFill="1" applyAlignment="1">
      <alignment vertical="top"/>
    </xf>
    <xf numFmtId="0" fontId="1" fillId="35" borderId="18" xfId="0" applyFont="1" applyFill="1" applyBorder="1" applyAlignment="1" applyProtection="1">
      <alignment vertical="top"/>
      <protection hidden="1"/>
    </xf>
    <xf numFmtId="0" fontId="1" fillId="35" borderId="11" xfId="0" applyFont="1" applyFill="1" applyBorder="1" applyAlignment="1" applyProtection="1">
      <alignment vertical="top"/>
      <protection hidden="1"/>
    </xf>
    <xf numFmtId="4" fontId="4" fillId="36" borderId="30" xfId="0" applyNumberFormat="1" applyFont="1" applyFill="1" applyBorder="1" applyAlignment="1" applyProtection="1">
      <alignment horizontal="right" vertical="top"/>
      <protection hidden="1"/>
    </xf>
    <xf numFmtId="4" fontId="4" fillId="36" borderId="23" xfId="0" applyNumberFormat="1" applyFont="1" applyFill="1" applyBorder="1" applyAlignment="1" applyProtection="1">
      <alignment horizontal="right" vertical="top"/>
      <protection hidden="1"/>
    </xf>
    <xf numFmtId="4" fontId="4" fillId="36" borderId="24" xfId="0" applyNumberFormat="1" applyFont="1" applyFill="1" applyBorder="1" applyAlignment="1" applyProtection="1">
      <alignment horizontal="right" vertical="top"/>
      <protection hidden="1"/>
    </xf>
    <xf numFmtId="0" fontId="4" fillId="35" borderId="0" xfId="0" applyFont="1" applyFill="1" applyBorder="1" applyAlignment="1" applyProtection="1">
      <alignment vertical="top"/>
      <protection hidden="1"/>
    </xf>
    <xf numFmtId="0" fontId="4" fillId="35" borderId="22" xfId="0" applyFont="1" applyFill="1" applyBorder="1" applyAlignment="1" applyProtection="1">
      <alignment vertical="top"/>
      <protection hidden="1"/>
    </xf>
    <xf numFmtId="4" fontId="10" fillId="35" borderId="0" xfId="49" applyNumberFormat="1" applyFill="1" applyBorder="1" applyAlignment="1" applyProtection="1">
      <alignment horizontal="left" vertical="top"/>
      <protection hidden="1" locked="0"/>
    </xf>
    <xf numFmtId="164" fontId="6" fillId="34" borderId="30" xfId="0" applyNumberFormat="1" applyFont="1" applyFill="1" applyBorder="1" applyAlignment="1" applyProtection="1">
      <alignment horizontal="right" vertical="top"/>
      <protection hidden="1"/>
    </xf>
    <xf numFmtId="164" fontId="6" fillId="34" borderId="23" xfId="0" applyNumberFormat="1" applyFont="1" applyFill="1" applyBorder="1" applyAlignment="1" applyProtection="1">
      <alignment horizontal="right" vertical="top"/>
      <protection hidden="1"/>
    </xf>
    <xf numFmtId="164" fontId="6" fillId="34" borderId="24" xfId="0" applyNumberFormat="1" applyFont="1" applyFill="1" applyBorder="1" applyAlignment="1" applyProtection="1">
      <alignment horizontal="right" vertical="top"/>
      <protection hidden="1"/>
    </xf>
    <xf numFmtId="4" fontId="4" fillId="34" borderId="10" xfId="0" applyNumberFormat="1" applyFont="1" applyFill="1" applyBorder="1" applyAlignment="1" applyProtection="1">
      <alignment horizontal="right" vertical="top"/>
      <protection hidden="1"/>
    </xf>
    <xf numFmtId="4" fontId="1" fillId="35" borderId="18" xfId="49" applyNumberFormat="1" applyFont="1" applyFill="1" applyBorder="1" applyAlignment="1" applyProtection="1">
      <alignment horizontal="left" vertical="top"/>
      <protection hidden="1"/>
    </xf>
    <xf numFmtId="4" fontId="1" fillId="35" borderId="11" xfId="49" applyNumberFormat="1" applyFont="1" applyFill="1" applyBorder="1" applyAlignment="1" applyProtection="1">
      <alignment horizontal="left" vertical="top"/>
      <protection hidden="1"/>
    </xf>
    <xf numFmtId="0" fontId="2" fillId="33" borderId="0" xfId="0" applyFont="1" applyFill="1" applyBorder="1" applyAlignment="1" applyProtection="1">
      <alignment vertical="top"/>
      <protection hidden="1"/>
    </xf>
    <xf numFmtId="0" fontId="4" fillId="33" borderId="23" xfId="0" applyFont="1" applyFill="1" applyBorder="1" applyAlignment="1" applyProtection="1">
      <alignment horizontal="left" vertical="top" wrapText="1"/>
      <protection hidden="1"/>
    </xf>
    <xf numFmtId="4" fontId="4" fillId="33" borderId="30" xfId="0" applyNumberFormat="1" applyFont="1" applyFill="1" applyBorder="1" applyAlignment="1" applyProtection="1">
      <alignment horizontal="left" vertical="top"/>
      <protection locked="0"/>
    </xf>
    <xf numFmtId="4" fontId="4" fillId="33" borderId="23" xfId="0" applyNumberFormat="1" applyFont="1" applyFill="1" applyBorder="1" applyAlignment="1" applyProtection="1">
      <alignment horizontal="left" vertical="top"/>
      <protection locked="0"/>
    </xf>
    <xf numFmtId="4" fontId="4" fillId="33" borderId="24" xfId="0" applyNumberFormat="1" applyFont="1" applyFill="1" applyBorder="1" applyAlignment="1" applyProtection="1">
      <alignment horizontal="left" vertical="top"/>
      <protection locked="0"/>
    </xf>
    <xf numFmtId="4" fontId="1" fillId="34" borderId="30" xfId="0" applyNumberFormat="1" applyFont="1" applyFill="1" applyBorder="1" applyAlignment="1" applyProtection="1">
      <alignment horizontal="right" vertical="top"/>
      <protection hidden="1"/>
    </xf>
    <xf numFmtId="4" fontId="1" fillId="34" borderId="23" xfId="0" applyNumberFormat="1" applyFont="1" applyFill="1" applyBorder="1" applyAlignment="1" applyProtection="1">
      <alignment horizontal="right" vertical="top"/>
      <protection hidden="1"/>
    </xf>
    <xf numFmtId="4" fontId="1" fillId="34" borderId="24" xfId="0" applyNumberFormat="1" applyFont="1" applyFill="1" applyBorder="1" applyAlignment="1" applyProtection="1">
      <alignment horizontal="right" vertical="top"/>
      <protection hidden="1"/>
    </xf>
    <xf numFmtId="4" fontId="6" fillId="34" borderId="30" xfId="0" applyNumberFormat="1" applyFont="1" applyFill="1" applyBorder="1" applyAlignment="1" applyProtection="1">
      <alignment horizontal="right" vertical="top"/>
      <protection hidden="1"/>
    </xf>
    <xf numFmtId="4" fontId="6" fillId="34" borderId="23" xfId="0" applyNumberFormat="1" applyFont="1" applyFill="1" applyBorder="1" applyAlignment="1" applyProtection="1">
      <alignment horizontal="right" vertical="top"/>
      <protection hidden="1"/>
    </xf>
    <xf numFmtId="4" fontId="6" fillId="34" borderId="24" xfId="0" applyNumberFormat="1" applyFont="1" applyFill="1" applyBorder="1" applyAlignment="1" applyProtection="1">
      <alignment horizontal="right" vertical="top"/>
      <protection hidden="1"/>
    </xf>
    <xf numFmtId="164" fontId="6" fillId="34" borderId="30" xfId="0" applyNumberFormat="1" applyFont="1" applyFill="1" applyBorder="1" applyAlignment="1" applyProtection="1">
      <alignment horizontal="left" vertical="top"/>
      <protection hidden="1"/>
    </xf>
    <xf numFmtId="164" fontId="6" fillId="34" borderId="23" xfId="0" applyNumberFormat="1" applyFont="1" applyFill="1" applyBorder="1" applyAlignment="1" applyProtection="1">
      <alignment horizontal="left" vertical="top"/>
      <protection hidden="1"/>
    </xf>
    <xf numFmtId="164" fontId="6" fillId="34" borderId="24" xfId="0" applyNumberFormat="1" applyFont="1" applyFill="1" applyBorder="1" applyAlignment="1" applyProtection="1">
      <alignment horizontal="left" vertical="top"/>
      <protection hidden="1"/>
    </xf>
    <xf numFmtId="4" fontId="10" fillId="35" borderId="0" xfId="49" applyNumberFormat="1" applyFill="1" applyBorder="1" applyAlignment="1" applyProtection="1">
      <alignment horizontal="left" vertical="top"/>
      <protection hidden="1"/>
    </xf>
    <xf numFmtId="0" fontId="1" fillId="35" borderId="30" xfId="0" applyFont="1" applyFill="1" applyBorder="1" applyAlignment="1" applyProtection="1">
      <alignment horizontal="left" vertical="top"/>
      <protection hidden="1"/>
    </xf>
    <xf numFmtId="0" fontId="1" fillId="35" borderId="23" xfId="0" applyFont="1" applyFill="1" applyBorder="1" applyAlignment="1" applyProtection="1">
      <alignment horizontal="left" vertical="top"/>
      <protection hidden="1"/>
    </xf>
    <xf numFmtId="164" fontId="6" fillId="35" borderId="23" xfId="0" applyNumberFormat="1" applyFont="1" applyFill="1" applyBorder="1" applyAlignment="1" applyProtection="1">
      <alignment horizontal="right" vertical="top"/>
      <protection hidden="1"/>
    </xf>
    <xf numFmtId="164" fontId="6" fillId="35" borderId="24" xfId="0" applyNumberFormat="1" applyFont="1" applyFill="1" applyBorder="1" applyAlignment="1" applyProtection="1">
      <alignment horizontal="right" vertical="top"/>
      <protection hidden="1"/>
    </xf>
    <xf numFmtId="4" fontId="4" fillId="36" borderId="10" xfId="0" applyNumberFormat="1" applyFont="1" applyFill="1" applyBorder="1" applyAlignment="1" applyProtection="1">
      <alignment horizontal="right" vertical="top"/>
      <protection hidden="1"/>
    </xf>
    <xf numFmtId="0" fontId="5" fillId="33" borderId="0" xfId="0" applyFont="1" applyFill="1" applyBorder="1" applyAlignment="1" applyProtection="1">
      <alignment vertical="top"/>
      <protection/>
    </xf>
    <xf numFmtId="0" fontId="15" fillId="33" borderId="0" xfId="0" applyFont="1" applyFill="1" applyBorder="1" applyAlignment="1" applyProtection="1">
      <alignment vertical="top"/>
      <protection/>
    </xf>
    <xf numFmtId="0" fontId="5" fillId="33" borderId="23" xfId="0" applyFont="1" applyFill="1" applyBorder="1" applyAlignment="1" applyProtection="1">
      <alignment horizontal="left" vertical="top"/>
      <protection/>
    </xf>
    <xf numFmtId="4" fontId="4" fillId="35" borderId="22" xfId="0" applyNumberFormat="1" applyFont="1" applyFill="1" applyBorder="1" applyAlignment="1" applyProtection="1">
      <alignment horizontal="left" vertical="top"/>
      <protection hidden="1"/>
    </xf>
    <xf numFmtId="49" fontId="4" fillId="35" borderId="13" xfId="0" applyNumberFormat="1" applyFont="1" applyFill="1" applyBorder="1" applyAlignment="1" applyProtection="1">
      <alignment horizontal="left" vertical="top"/>
      <protection hidden="1"/>
    </xf>
    <xf numFmtId="49" fontId="4" fillId="35" borderId="25" xfId="0" applyNumberFormat="1" applyFont="1" applyFill="1" applyBorder="1" applyAlignment="1" applyProtection="1">
      <alignment horizontal="left" vertical="top"/>
      <protection hidden="1"/>
    </xf>
    <xf numFmtId="3" fontId="4" fillId="34" borderId="30" xfId="0" applyNumberFormat="1" applyFont="1" applyFill="1" applyBorder="1" applyAlignment="1" applyProtection="1">
      <alignment horizontal="center" vertical="top"/>
      <protection hidden="1"/>
    </xf>
    <xf numFmtId="3" fontId="4" fillId="34" borderId="23" xfId="0" applyNumberFormat="1" applyFont="1" applyFill="1" applyBorder="1" applyAlignment="1" applyProtection="1">
      <alignment horizontal="center" vertical="top"/>
      <protection hidden="1"/>
    </xf>
    <xf numFmtId="3" fontId="4" fillId="34" borderId="24" xfId="0" applyNumberFormat="1" applyFont="1" applyFill="1" applyBorder="1" applyAlignment="1" applyProtection="1">
      <alignment horizontal="center" vertical="top"/>
      <protection hidden="1"/>
    </xf>
    <xf numFmtId="3" fontId="1" fillId="35" borderId="11" xfId="0" applyNumberFormat="1" applyFont="1" applyFill="1" applyBorder="1" applyAlignment="1" applyProtection="1">
      <alignment horizontal="center" vertical="top" wrapText="1"/>
      <protection hidden="1"/>
    </xf>
    <xf numFmtId="3" fontId="1" fillId="35" borderId="14" xfId="0" applyNumberFormat="1" applyFont="1" applyFill="1" applyBorder="1" applyAlignment="1" applyProtection="1">
      <alignment horizontal="center" vertical="top" wrapText="1"/>
      <protection hidden="1"/>
    </xf>
    <xf numFmtId="0" fontId="1" fillId="35" borderId="15" xfId="0" applyFont="1" applyFill="1" applyBorder="1" applyAlignment="1" applyProtection="1">
      <alignment horizontal="left" vertical="top"/>
      <protection hidden="1"/>
    </xf>
    <xf numFmtId="3" fontId="1" fillId="35" borderId="0" xfId="0" applyNumberFormat="1" applyFont="1" applyFill="1" applyBorder="1" applyAlignment="1" applyProtection="1">
      <alignment horizontal="center" vertical="top" wrapText="1"/>
      <protection hidden="1"/>
    </xf>
    <xf numFmtId="3" fontId="1" fillId="35" borderId="0" xfId="0" applyNumberFormat="1" applyFont="1" applyFill="1" applyBorder="1" applyAlignment="1" applyProtection="1">
      <alignment horizontal="right" vertical="top" wrapText="1"/>
      <protection hidden="1"/>
    </xf>
    <xf numFmtId="3" fontId="1" fillId="35" borderId="22" xfId="0" applyNumberFormat="1" applyFont="1" applyFill="1" applyBorder="1" applyAlignment="1" applyProtection="1">
      <alignment horizontal="right" vertical="top" wrapText="1"/>
      <protection hidden="1"/>
    </xf>
    <xf numFmtId="10" fontId="1" fillId="0" borderId="30" xfId="0" applyNumberFormat="1" applyFont="1" applyFill="1" applyBorder="1" applyAlignment="1" applyProtection="1">
      <alignment horizontal="center" vertical="top"/>
      <protection locked="0"/>
    </xf>
    <xf numFmtId="10" fontId="1" fillId="0" borderId="23" xfId="0" applyNumberFormat="1" applyFont="1" applyFill="1" applyBorder="1" applyAlignment="1" applyProtection="1">
      <alignment horizontal="center" vertical="top"/>
      <protection locked="0"/>
    </xf>
    <xf numFmtId="10" fontId="1" fillId="0" borderId="24" xfId="0" applyNumberFormat="1" applyFont="1" applyFill="1" applyBorder="1" applyAlignment="1" applyProtection="1">
      <alignment horizontal="center" vertical="top"/>
      <protection locked="0"/>
    </xf>
    <xf numFmtId="3" fontId="1" fillId="35" borderId="31" xfId="0" applyNumberFormat="1" applyFont="1" applyFill="1" applyBorder="1" applyAlignment="1" applyProtection="1">
      <alignment horizontal="left" vertical="top"/>
      <protection hidden="1"/>
    </xf>
    <xf numFmtId="3" fontId="1" fillId="35" borderId="32" xfId="0" applyNumberFormat="1" applyFont="1" applyFill="1" applyBorder="1" applyAlignment="1" applyProtection="1">
      <alignment horizontal="left" vertical="top"/>
      <protection hidden="1"/>
    </xf>
    <xf numFmtId="3" fontId="1" fillId="35" borderId="33" xfId="0" applyNumberFormat="1" applyFont="1" applyFill="1" applyBorder="1" applyAlignment="1" applyProtection="1">
      <alignment horizontal="center" vertical="top" wrapText="1"/>
      <protection hidden="1"/>
    </xf>
    <xf numFmtId="3" fontId="1" fillId="35" borderId="34" xfId="0" applyNumberFormat="1" applyFont="1" applyFill="1" applyBorder="1" applyAlignment="1" applyProtection="1">
      <alignment horizontal="center" vertical="top" wrapText="1"/>
      <protection hidden="1"/>
    </xf>
    <xf numFmtId="3" fontId="1" fillId="35" borderId="35" xfId="0" applyNumberFormat="1" applyFont="1" applyFill="1" applyBorder="1" applyAlignment="1" applyProtection="1">
      <alignment horizontal="left" vertical="top"/>
      <protection hidden="1"/>
    </xf>
    <xf numFmtId="0" fontId="1" fillId="35" borderId="36" xfId="0" applyFont="1" applyFill="1" applyBorder="1" applyAlignment="1" applyProtection="1">
      <alignment horizontal="left" vertical="top"/>
      <protection hidden="1"/>
    </xf>
    <xf numFmtId="0" fontId="1" fillId="35" borderId="37" xfId="0" applyFont="1" applyFill="1" applyBorder="1" applyAlignment="1" applyProtection="1">
      <alignment horizontal="left" vertical="top"/>
      <protection hidden="1"/>
    </xf>
    <xf numFmtId="0" fontId="5" fillId="33" borderId="13" xfId="0" applyFont="1" applyFill="1" applyBorder="1" applyAlignment="1" applyProtection="1">
      <alignment horizontal="left" vertical="top"/>
      <protection hidden="1"/>
    </xf>
    <xf numFmtId="4" fontId="6" fillId="35" borderId="0" xfId="0" applyNumberFormat="1" applyFont="1" applyFill="1" applyBorder="1" applyAlignment="1" applyProtection="1">
      <alignment horizontal="right" vertical="top" wrapText="1"/>
      <protection hidden="1"/>
    </xf>
    <xf numFmtId="4" fontId="6" fillId="35" borderId="0" xfId="0" applyNumberFormat="1" applyFont="1" applyFill="1" applyBorder="1" applyAlignment="1" applyProtection="1">
      <alignment horizontal="right" vertical="top"/>
      <protection hidden="1"/>
    </xf>
    <xf numFmtId="4" fontId="6" fillId="35" borderId="11" xfId="0" applyNumberFormat="1" applyFont="1" applyFill="1" applyBorder="1" applyAlignment="1" applyProtection="1">
      <alignment horizontal="right" vertical="top" wrapText="1"/>
      <protection hidden="1"/>
    </xf>
    <xf numFmtId="4" fontId="1" fillId="35" borderId="11" xfId="0" applyNumberFormat="1" applyFont="1" applyFill="1" applyBorder="1" applyAlignment="1" applyProtection="1">
      <alignment horizontal="right" vertical="top" wrapText="1"/>
      <protection hidden="1"/>
    </xf>
    <xf numFmtId="4" fontId="1" fillId="35" borderId="0" xfId="0" applyNumberFormat="1" applyFont="1" applyFill="1" applyBorder="1" applyAlignment="1" applyProtection="1">
      <alignment horizontal="right" vertical="top" wrapText="1"/>
      <protection hidden="1"/>
    </xf>
    <xf numFmtId="4" fontId="1" fillId="35" borderId="0" xfId="0" applyNumberFormat="1" applyFont="1" applyFill="1" applyBorder="1" applyAlignment="1" applyProtection="1">
      <alignment horizontal="right" vertical="top"/>
      <protection hidden="1"/>
    </xf>
    <xf numFmtId="10" fontId="7" fillId="34" borderId="10" xfId="0" applyNumberFormat="1" applyFont="1" applyFill="1" applyBorder="1" applyAlignment="1" applyProtection="1">
      <alignment horizontal="right" vertical="top"/>
      <protection hidden="1"/>
    </xf>
    <xf numFmtId="0" fontId="5" fillId="33" borderId="0" xfId="0" applyFont="1" applyFill="1" applyBorder="1" applyAlignment="1" applyProtection="1">
      <alignment horizontal="left" vertical="top"/>
      <protection hidden="1"/>
    </xf>
    <xf numFmtId="0" fontId="0" fillId="33" borderId="0" xfId="0" applyFill="1" applyBorder="1" applyAlignment="1" applyProtection="1">
      <alignment horizontal="left" vertical="top"/>
      <protection hidden="1"/>
    </xf>
    <xf numFmtId="4" fontId="1" fillId="36" borderId="30" xfId="0" applyNumberFormat="1" applyFont="1" applyFill="1" applyBorder="1" applyAlignment="1" applyProtection="1">
      <alignment horizontal="right" vertical="top"/>
      <protection hidden="1"/>
    </xf>
    <xf numFmtId="4" fontId="1" fillId="36" borderId="24" xfId="0" applyNumberFormat="1" applyFont="1" applyFill="1" applyBorder="1" applyAlignment="1" applyProtection="1">
      <alignment horizontal="right" vertical="top"/>
      <protection hidden="1"/>
    </xf>
    <xf numFmtId="10" fontId="6" fillId="35" borderId="23" xfId="0" applyNumberFormat="1" applyFont="1" applyFill="1" applyBorder="1" applyAlignment="1" applyProtection="1">
      <alignment horizontal="right" vertical="top"/>
      <protection hidden="1"/>
    </xf>
    <xf numFmtId="4" fontId="6" fillId="36" borderId="30" xfId="0" applyNumberFormat="1" applyFont="1" applyFill="1" applyBorder="1" applyAlignment="1" applyProtection="1">
      <alignment horizontal="right" vertical="top"/>
      <protection hidden="1"/>
    </xf>
    <xf numFmtId="4" fontId="6" fillId="36" borderId="24" xfId="0" applyNumberFormat="1" applyFont="1" applyFill="1" applyBorder="1" applyAlignment="1" applyProtection="1">
      <alignment horizontal="right" vertical="top"/>
      <protection hidden="1"/>
    </xf>
    <xf numFmtId="10" fontId="1" fillId="35" borderId="11" xfId="0" applyNumberFormat="1" applyFont="1" applyFill="1" applyBorder="1" applyAlignment="1" applyProtection="1">
      <alignment horizontal="right" vertical="top"/>
      <protection hidden="1"/>
    </xf>
    <xf numFmtId="0" fontId="24" fillId="35" borderId="21" xfId="0" applyFont="1" applyFill="1" applyBorder="1" applyAlignment="1" applyProtection="1" quotePrefix="1">
      <alignment horizontal="left" vertical="top"/>
      <protection hidden="1"/>
    </xf>
    <xf numFmtId="0" fontId="1" fillId="35" borderId="13" xfId="0" applyFont="1" applyFill="1" applyBorder="1" applyAlignment="1" applyProtection="1" quotePrefix="1">
      <alignment horizontal="left" vertical="top"/>
      <protection hidden="1"/>
    </xf>
    <xf numFmtId="0" fontId="1" fillId="35" borderId="25" xfId="0" applyFont="1" applyFill="1" applyBorder="1" applyAlignment="1" applyProtection="1">
      <alignment horizontal="left" vertical="top"/>
      <protection hidden="1"/>
    </xf>
    <xf numFmtId="0" fontId="13" fillId="35" borderId="13" xfId="0" applyFont="1" applyFill="1" applyBorder="1" applyAlignment="1" applyProtection="1">
      <alignment horizontal="left" vertical="top"/>
      <protection hidden="1"/>
    </xf>
    <xf numFmtId="0" fontId="13" fillId="35" borderId="25" xfId="0" applyFont="1" applyFill="1" applyBorder="1" applyAlignment="1" applyProtection="1">
      <alignment horizontal="left" vertical="top"/>
      <protection hidden="1"/>
    </xf>
    <xf numFmtId="10" fontId="6" fillId="35" borderId="11" xfId="0" applyNumberFormat="1" applyFont="1" applyFill="1" applyBorder="1" applyAlignment="1" applyProtection="1">
      <alignment horizontal="right" vertical="top"/>
      <protection hidden="1"/>
    </xf>
    <xf numFmtId="4" fontId="1" fillId="36" borderId="10" xfId="0" applyNumberFormat="1" applyFont="1" applyFill="1" applyBorder="1" applyAlignment="1" applyProtection="1">
      <alignment horizontal="right" vertical="top"/>
      <protection hidden="1"/>
    </xf>
    <xf numFmtId="0" fontId="1" fillId="35" borderId="14" xfId="0" applyFont="1" applyFill="1" applyBorder="1" applyAlignment="1" applyProtection="1">
      <alignment horizontal="left" vertical="top"/>
      <protection hidden="1"/>
    </xf>
    <xf numFmtId="4" fontId="6" fillId="36" borderId="10" xfId="0" applyNumberFormat="1" applyFont="1" applyFill="1" applyBorder="1" applyAlignment="1" applyProtection="1">
      <alignment horizontal="right" vertical="top"/>
      <protection hidden="1"/>
    </xf>
    <xf numFmtId="0" fontId="4" fillId="33" borderId="0" xfId="0" applyFont="1" applyFill="1" applyBorder="1" applyAlignment="1" applyProtection="1">
      <alignment horizontal="left" vertical="center"/>
      <protection hidden="1"/>
    </xf>
    <xf numFmtId="0" fontId="1" fillId="35" borderId="18" xfId="0" applyFont="1" applyFill="1" applyBorder="1" applyAlignment="1" applyProtection="1">
      <alignment horizontal="left" vertical="top"/>
      <protection hidden="1"/>
    </xf>
    <xf numFmtId="0" fontId="1" fillId="35" borderId="11" xfId="0" applyFont="1" applyFill="1" applyBorder="1" applyAlignment="1" applyProtection="1">
      <alignment horizontal="left" vertical="top"/>
      <protection hidden="1"/>
    </xf>
    <xf numFmtId="0" fontId="0" fillId="0" borderId="13" xfId="0" applyBorder="1" applyAlignment="1">
      <alignment/>
    </xf>
    <xf numFmtId="0" fontId="4" fillId="35" borderId="18" xfId="0" applyFont="1" applyFill="1" applyBorder="1" applyAlignment="1" applyProtection="1">
      <alignment horizontal="left" vertical="top"/>
      <protection hidden="1"/>
    </xf>
    <xf numFmtId="0" fontId="4" fillId="35" borderId="11" xfId="0" applyFont="1" applyFill="1" applyBorder="1" applyAlignment="1" applyProtection="1">
      <alignment horizontal="left" vertical="top"/>
      <protection hidden="1"/>
    </xf>
    <xf numFmtId="0" fontId="4" fillId="35" borderId="18" xfId="0" applyFont="1" applyFill="1" applyBorder="1" applyAlignment="1" applyProtection="1">
      <alignment horizontal="right" vertical="top"/>
      <protection hidden="1"/>
    </xf>
    <xf numFmtId="0" fontId="4" fillId="35" borderId="11" xfId="0" applyFont="1" applyFill="1" applyBorder="1" applyAlignment="1" applyProtection="1">
      <alignment horizontal="right" vertical="top"/>
      <protection hidden="1"/>
    </xf>
    <xf numFmtId="0" fontId="4" fillId="33" borderId="0" xfId="0" applyFont="1" applyFill="1" applyAlignment="1" applyProtection="1">
      <alignment horizontal="left" vertical="top"/>
      <protection hidden="1"/>
    </xf>
    <xf numFmtId="0" fontId="0" fillId="0" borderId="25" xfId="0" applyBorder="1" applyAlignment="1">
      <alignment/>
    </xf>
    <xf numFmtId="0" fontId="9" fillId="33" borderId="0" xfId="0" applyFont="1" applyFill="1" applyBorder="1" applyAlignment="1" applyProtection="1">
      <alignment vertical="top"/>
      <protection hidden="1"/>
    </xf>
    <xf numFmtId="0" fontId="18" fillId="33" borderId="0" xfId="0" applyFont="1" applyFill="1" applyBorder="1" applyAlignment="1">
      <alignment vertical="top"/>
    </xf>
    <xf numFmtId="0" fontId="6" fillId="35" borderId="11" xfId="0" applyFont="1" applyFill="1" applyBorder="1" applyAlignment="1" applyProtection="1">
      <alignment horizontal="right" vertical="top"/>
      <protection hidden="1"/>
    </xf>
    <xf numFmtId="0" fontId="25" fillId="35" borderId="21" xfId="0" applyFont="1" applyFill="1" applyBorder="1" applyAlignment="1" applyProtection="1" quotePrefix="1">
      <alignment horizontal="left" vertical="top"/>
      <protection hidden="1"/>
    </xf>
    <xf numFmtId="0" fontId="1" fillId="35" borderId="11" xfId="0" applyFont="1" applyFill="1" applyBorder="1" applyAlignment="1" applyProtection="1">
      <alignment horizontal="right" vertical="top"/>
      <protection hidden="1"/>
    </xf>
    <xf numFmtId="0" fontId="22" fillId="35" borderId="15" xfId="0" applyFont="1" applyFill="1" applyBorder="1" applyAlignment="1" applyProtection="1" quotePrefix="1">
      <alignment horizontal="left" vertical="top"/>
      <protection hidden="1"/>
    </xf>
    <xf numFmtId="0" fontId="4" fillId="35" borderId="0" xfId="0" applyFont="1" applyFill="1" applyBorder="1" applyAlignment="1" applyProtection="1">
      <alignment horizontal="left" vertical="top"/>
      <protection hidden="1"/>
    </xf>
    <xf numFmtId="0" fontId="4" fillId="35" borderId="22" xfId="0" applyFont="1" applyFill="1" applyBorder="1" applyAlignment="1" applyProtection="1">
      <alignment horizontal="left" vertical="top"/>
      <protection hidden="1"/>
    </xf>
    <xf numFmtId="164" fontId="7" fillId="35" borderId="15" xfId="0" applyNumberFormat="1" applyFont="1" applyFill="1" applyBorder="1" applyAlignment="1" applyProtection="1">
      <alignment horizontal="left" vertical="top"/>
      <protection hidden="1"/>
    </xf>
    <xf numFmtId="164" fontId="7" fillId="35" borderId="0" xfId="0" applyNumberFormat="1" applyFont="1" applyFill="1" applyBorder="1" applyAlignment="1" applyProtection="1">
      <alignment horizontal="left" vertical="top"/>
      <protection hidden="1"/>
    </xf>
    <xf numFmtId="164" fontId="7" fillId="35" borderId="22" xfId="0" applyNumberFormat="1" applyFont="1" applyFill="1" applyBorder="1" applyAlignment="1" applyProtection="1">
      <alignment horizontal="left" vertical="top"/>
      <protection hidden="1"/>
    </xf>
    <xf numFmtId="4" fontId="1" fillId="34" borderId="38" xfId="0" applyNumberFormat="1" applyFont="1" applyFill="1" applyBorder="1" applyAlignment="1" applyProtection="1">
      <alignment horizontal="right" vertical="top"/>
      <protection hidden="1"/>
    </xf>
    <xf numFmtId="4" fontId="6" fillId="35" borderId="15" xfId="0" applyNumberFormat="1" applyFont="1" applyFill="1" applyBorder="1" applyAlignment="1" applyProtection="1">
      <alignment horizontal="left" vertical="top"/>
      <protection hidden="1"/>
    </xf>
    <xf numFmtId="4" fontId="6" fillId="35" borderId="22" xfId="0" applyNumberFormat="1" applyFont="1" applyFill="1" applyBorder="1" applyAlignment="1" applyProtection="1">
      <alignment horizontal="left" vertical="top"/>
      <protection hidden="1"/>
    </xf>
    <xf numFmtId="0" fontId="1" fillId="35" borderId="11" xfId="0" applyFont="1" applyFill="1" applyBorder="1" applyAlignment="1" applyProtection="1">
      <alignment horizontal="center" vertical="top"/>
      <protection hidden="1"/>
    </xf>
    <xf numFmtId="0" fontId="6" fillId="35" borderId="11" xfId="0" applyFont="1" applyFill="1" applyBorder="1" applyAlignment="1" applyProtection="1">
      <alignment horizontal="center" vertical="top"/>
      <protection hidden="1"/>
    </xf>
    <xf numFmtId="0" fontId="6" fillId="35" borderId="14" xfId="0" applyFont="1" applyFill="1" applyBorder="1" applyAlignment="1" applyProtection="1">
      <alignment horizontal="center" vertical="top"/>
      <protection hidden="1"/>
    </xf>
    <xf numFmtId="0" fontId="1" fillId="35" borderId="13" xfId="0" applyFont="1" applyFill="1" applyBorder="1" applyAlignment="1" applyProtection="1">
      <alignment horizontal="right" vertical="top"/>
      <protection hidden="1"/>
    </xf>
    <xf numFmtId="4" fontId="4" fillId="34" borderId="10" xfId="0" applyNumberFormat="1" applyFont="1" applyFill="1" applyBorder="1" applyAlignment="1" applyProtection="1">
      <alignment vertical="top"/>
      <protection hidden="1"/>
    </xf>
    <xf numFmtId="4" fontId="1" fillId="34" borderId="39" xfId="0" applyNumberFormat="1" applyFont="1" applyFill="1" applyBorder="1" applyAlignment="1" applyProtection="1">
      <alignment horizontal="right" vertical="top"/>
      <protection hidden="1"/>
    </xf>
    <xf numFmtId="4" fontId="1" fillId="34" borderId="40" xfId="0" applyNumberFormat="1" applyFont="1" applyFill="1" applyBorder="1" applyAlignment="1" applyProtection="1">
      <alignment horizontal="right" vertical="top"/>
      <protection hidden="1"/>
    </xf>
    <xf numFmtId="4" fontId="1" fillId="34" borderId="10" xfId="0" applyNumberFormat="1" applyFont="1" applyFill="1" applyBorder="1" applyAlignment="1" applyProtection="1">
      <alignment vertical="top"/>
      <protection hidden="1"/>
    </xf>
    <xf numFmtId="4" fontId="4" fillId="34" borderId="30" xfId="0" applyNumberFormat="1" applyFont="1" applyFill="1" applyBorder="1" applyAlignment="1" applyProtection="1">
      <alignment horizontal="right" vertical="top"/>
      <protection hidden="1"/>
    </xf>
    <xf numFmtId="4" fontId="4" fillId="34" borderId="24" xfId="0" applyNumberFormat="1" applyFont="1" applyFill="1" applyBorder="1" applyAlignment="1" applyProtection="1">
      <alignment horizontal="right" vertical="top"/>
      <protection hidden="1"/>
    </xf>
    <xf numFmtId="4" fontId="7" fillId="35" borderId="15" xfId="0" applyNumberFormat="1" applyFont="1" applyFill="1" applyBorder="1" applyAlignment="1" applyProtection="1">
      <alignment horizontal="left" vertical="top"/>
      <protection hidden="1"/>
    </xf>
    <xf numFmtId="4" fontId="7" fillId="35" borderId="22" xfId="0" applyNumberFormat="1" applyFont="1" applyFill="1" applyBorder="1" applyAlignment="1" applyProtection="1">
      <alignment horizontal="left" vertical="top"/>
      <protection hidden="1"/>
    </xf>
    <xf numFmtId="4" fontId="4" fillId="33" borderId="30" xfId="60" applyNumberFormat="1" applyFont="1" applyFill="1" applyBorder="1" applyAlignment="1" applyProtection="1">
      <alignment horizontal="right" vertical="top"/>
      <protection locked="0"/>
    </xf>
    <xf numFmtId="4" fontId="4" fillId="33" borderId="24" xfId="60" applyNumberFormat="1" applyFont="1" applyFill="1" applyBorder="1" applyAlignment="1" applyProtection="1">
      <alignment horizontal="right" vertical="top"/>
      <protection locked="0"/>
    </xf>
    <xf numFmtId="4" fontId="1" fillId="34" borderId="41" xfId="0" applyNumberFormat="1" applyFont="1" applyFill="1" applyBorder="1" applyAlignment="1" applyProtection="1">
      <alignment horizontal="right" vertical="top"/>
      <protection hidden="1"/>
    </xf>
    <xf numFmtId="4" fontId="1" fillId="34" borderId="42" xfId="0" applyNumberFormat="1" applyFont="1" applyFill="1" applyBorder="1" applyAlignment="1" applyProtection="1">
      <alignment horizontal="right" vertical="top"/>
      <protection hidden="1"/>
    </xf>
    <xf numFmtId="0" fontId="23" fillId="35" borderId="15" xfId="0" applyFont="1" applyFill="1" applyBorder="1" applyAlignment="1" applyProtection="1" quotePrefix="1">
      <alignment horizontal="left" vertical="top"/>
      <protection hidden="1"/>
    </xf>
    <xf numFmtId="0" fontId="16" fillId="35" borderId="0" xfId="0" applyFont="1" applyFill="1" applyBorder="1" applyAlignment="1" applyProtection="1" quotePrefix="1">
      <alignment horizontal="left" vertical="top"/>
      <protection hidden="1"/>
    </xf>
    <xf numFmtId="0" fontId="16" fillId="35" borderId="22" xfId="0" applyFont="1" applyFill="1" applyBorder="1" applyAlignment="1" applyProtection="1" quotePrefix="1">
      <alignment horizontal="left" vertical="top"/>
      <protection hidden="1"/>
    </xf>
    <xf numFmtId="0" fontId="1" fillId="35" borderId="0" xfId="0" applyFont="1" applyFill="1" applyBorder="1" applyAlignment="1" applyProtection="1">
      <alignment horizontal="left" vertical="top"/>
      <protection hidden="1"/>
    </xf>
    <xf numFmtId="0" fontId="1" fillId="35" borderId="22" xfId="0" applyFont="1" applyFill="1" applyBorder="1" applyAlignment="1" applyProtection="1">
      <alignment horizontal="left" vertical="top"/>
      <protection hidden="1"/>
    </xf>
    <xf numFmtId="4" fontId="24" fillId="35" borderId="15" xfId="0" applyNumberFormat="1" applyFont="1" applyFill="1" applyBorder="1" applyAlignment="1" applyProtection="1" quotePrefix="1">
      <alignment horizontal="left" vertical="top"/>
      <protection hidden="1"/>
    </xf>
    <xf numFmtId="4" fontId="1" fillId="35" borderId="0" xfId="0" applyNumberFormat="1" applyFont="1" applyFill="1" applyBorder="1" applyAlignment="1" applyProtection="1" quotePrefix="1">
      <alignment horizontal="left" vertical="top"/>
      <protection hidden="1"/>
    </xf>
    <xf numFmtId="4" fontId="1" fillId="35" borderId="22" xfId="0" applyNumberFormat="1" applyFont="1" applyFill="1" applyBorder="1" applyAlignment="1" applyProtection="1" quotePrefix="1">
      <alignment horizontal="left" vertical="top"/>
      <protection hidden="1"/>
    </xf>
    <xf numFmtId="4" fontId="1" fillId="34" borderId="27" xfId="0" applyNumberFormat="1" applyFont="1" applyFill="1" applyBorder="1" applyAlignment="1" applyProtection="1">
      <alignment vertical="top"/>
      <protection hidden="1"/>
    </xf>
    <xf numFmtId="0" fontId="24" fillId="35" borderId="43" xfId="0" applyFont="1" applyFill="1" applyBorder="1" applyAlignment="1" applyProtection="1" quotePrefix="1">
      <alignment horizontal="left" vertical="top"/>
      <protection hidden="1"/>
    </xf>
    <xf numFmtId="0" fontId="1" fillId="35" borderId="44" xfId="0" applyFont="1" applyFill="1" applyBorder="1" applyAlignment="1" applyProtection="1" quotePrefix="1">
      <alignment horizontal="left" vertical="top"/>
      <protection hidden="1"/>
    </xf>
    <xf numFmtId="0" fontId="1" fillId="35" borderId="45" xfId="0" applyFont="1" applyFill="1" applyBorder="1" applyAlignment="1" applyProtection="1" quotePrefix="1">
      <alignment horizontal="left" vertical="top"/>
      <protection hidden="1"/>
    </xf>
    <xf numFmtId="4" fontId="1" fillId="34" borderId="27" xfId="0" applyNumberFormat="1" applyFont="1" applyFill="1" applyBorder="1" applyAlignment="1" applyProtection="1">
      <alignment horizontal="right" vertical="top"/>
      <protection hidden="1"/>
    </xf>
    <xf numFmtId="4" fontId="4" fillId="36" borderId="10" xfId="0" applyNumberFormat="1" applyFont="1" applyFill="1" applyBorder="1" applyAlignment="1" applyProtection="1">
      <alignment vertical="top"/>
      <protection hidden="1"/>
    </xf>
    <xf numFmtId="0" fontId="1" fillId="0" borderId="11" xfId="0" applyFont="1" applyFill="1" applyBorder="1" applyAlignment="1" applyProtection="1">
      <alignment horizontal="left" vertical="top"/>
      <protection hidden="1"/>
    </xf>
    <xf numFmtId="0" fontId="4" fillId="0" borderId="0" xfId="0" applyFont="1" applyFill="1" applyBorder="1" applyAlignment="1" applyProtection="1">
      <alignment horizontal="left" vertical="top" wrapText="1"/>
      <protection hidden="1"/>
    </xf>
    <xf numFmtId="0" fontId="4" fillId="0" borderId="13" xfId="0" applyFont="1" applyFill="1" applyBorder="1" applyAlignment="1" applyProtection="1">
      <alignment horizontal="left" vertical="top" wrapText="1"/>
      <protection hidden="1"/>
    </xf>
    <xf numFmtId="0" fontId="4" fillId="0" borderId="0" xfId="0" applyFont="1" applyFill="1" applyBorder="1" applyAlignment="1" applyProtection="1">
      <alignment horizontal="left" vertical="top"/>
      <protection hidden="1"/>
    </xf>
    <xf numFmtId="0" fontId="24" fillId="35" borderId="46" xfId="0" applyFont="1" applyFill="1" applyBorder="1" applyAlignment="1" applyProtection="1" quotePrefix="1">
      <alignment horizontal="left" vertical="top"/>
      <protection hidden="1"/>
    </xf>
    <xf numFmtId="0" fontId="1" fillId="35" borderId="47" xfId="0" applyFont="1" applyFill="1" applyBorder="1" applyAlignment="1" applyProtection="1" quotePrefix="1">
      <alignment horizontal="left" vertical="top"/>
      <protection hidden="1"/>
    </xf>
    <xf numFmtId="4" fontId="1" fillId="34" borderId="38" xfId="0" applyNumberFormat="1" applyFont="1" applyFill="1" applyBorder="1" applyAlignment="1" applyProtection="1">
      <alignment vertical="top"/>
      <protection hidden="1"/>
    </xf>
    <xf numFmtId="4" fontId="4" fillId="36" borderId="30" xfId="60" applyNumberFormat="1" applyFont="1" applyFill="1" applyBorder="1" applyAlignment="1" applyProtection="1">
      <alignment horizontal="right" vertical="top"/>
      <protection hidden="1"/>
    </xf>
    <xf numFmtId="4" fontId="4" fillId="36" borderId="24" xfId="60" applyNumberFormat="1" applyFont="1" applyFill="1" applyBorder="1" applyAlignment="1" applyProtection="1">
      <alignment horizontal="right" vertical="top"/>
      <protection hidden="1"/>
    </xf>
    <xf numFmtId="0" fontId="6" fillId="35" borderId="12" xfId="0" applyFont="1" applyFill="1" applyBorder="1" applyAlignment="1" applyProtection="1">
      <alignment horizontal="left" vertical="top"/>
      <protection hidden="1"/>
    </xf>
    <xf numFmtId="0" fontId="4" fillId="35" borderId="15" xfId="0" applyFont="1" applyFill="1" applyBorder="1" applyAlignment="1" applyProtection="1">
      <alignment horizontal="left" vertical="top"/>
      <protection hidden="1"/>
    </xf>
    <xf numFmtId="4" fontId="22" fillId="35" borderId="15" xfId="0" applyNumberFormat="1" applyFont="1" applyFill="1" applyBorder="1" applyAlignment="1" applyProtection="1" quotePrefix="1">
      <alignment horizontal="left" vertical="top"/>
      <protection hidden="1"/>
    </xf>
    <xf numFmtId="4" fontId="17" fillId="35" borderId="0" xfId="0" applyNumberFormat="1" applyFont="1" applyFill="1" applyBorder="1" applyAlignment="1" applyProtection="1" quotePrefix="1">
      <alignment horizontal="left" vertical="top"/>
      <protection hidden="1"/>
    </xf>
    <xf numFmtId="4" fontId="17" fillId="35" borderId="22" xfId="0" applyNumberFormat="1" applyFont="1" applyFill="1" applyBorder="1" applyAlignment="1" applyProtection="1" quotePrefix="1">
      <alignment horizontal="left" vertical="top"/>
      <protection hidden="1"/>
    </xf>
    <xf numFmtId="0" fontId="1" fillId="35" borderId="25" xfId="0" applyFont="1" applyFill="1" applyBorder="1" applyAlignment="1" applyProtection="1">
      <alignment horizontal="right" vertical="top"/>
      <protection hidden="1"/>
    </xf>
    <xf numFmtId="4" fontId="4" fillId="36" borderId="30" xfId="0" applyNumberFormat="1" applyFont="1" applyFill="1" applyBorder="1" applyAlignment="1" applyProtection="1">
      <alignment vertical="top"/>
      <protection hidden="1"/>
    </xf>
    <xf numFmtId="4" fontId="4" fillId="36" borderId="24" xfId="0" applyNumberFormat="1" applyFont="1" applyFill="1" applyBorder="1" applyAlignment="1" applyProtection="1">
      <alignment vertical="top"/>
      <protection hidden="1"/>
    </xf>
    <xf numFmtId="4" fontId="4" fillId="34" borderId="30" xfId="0" applyNumberFormat="1" applyFont="1" applyFill="1" applyBorder="1" applyAlignment="1" applyProtection="1">
      <alignment vertical="top"/>
      <protection hidden="1"/>
    </xf>
    <xf numFmtId="4" fontId="4" fillId="34" borderId="24" xfId="0" applyNumberFormat="1" applyFont="1" applyFill="1" applyBorder="1" applyAlignment="1" applyProtection="1">
      <alignment vertical="top"/>
      <protection hidden="1"/>
    </xf>
    <xf numFmtId="0" fontId="1" fillId="0" borderId="0" xfId="0" applyFont="1" applyAlignment="1">
      <alignment horizontal="left" vertical="center"/>
    </xf>
    <xf numFmtId="0" fontId="4" fillId="0" borderId="0" xfId="0" applyFont="1" applyAlignment="1">
      <alignment horizontal="left" vertical="center"/>
    </xf>
    <xf numFmtId="0" fontId="15" fillId="33" borderId="0" xfId="0" applyFont="1" applyFill="1" applyBorder="1" applyAlignment="1" applyProtection="1">
      <alignment vertical="center"/>
      <protection hidden="1"/>
    </xf>
    <xf numFmtId="0" fontId="15" fillId="33" borderId="0" xfId="0" applyFont="1" applyFill="1" applyBorder="1" applyAlignment="1">
      <alignment vertical="center"/>
    </xf>
    <xf numFmtId="0" fontId="19" fillId="0" borderId="0" xfId="0" applyFont="1" applyAlignment="1">
      <alignment horizontal="left" vertical="center"/>
    </xf>
    <xf numFmtId="0" fontId="4" fillId="0" borderId="0" xfId="0" applyFont="1" applyAlignment="1">
      <alignment horizontal="left" vertical="center"/>
    </xf>
    <xf numFmtId="164" fontId="7" fillId="33" borderId="0" xfId="0" applyNumberFormat="1" applyFont="1" applyFill="1" applyBorder="1" applyAlignment="1" applyProtection="1">
      <alignment horizontal="left" vertical="center"/>
      <protection hidden="1"/>
    </xf>
    <xf numFmtId="0" fontId="10" fillId="0" borderId="0" xfId="49" applyFont="1" applyAlignment="1" applyProtection="1">
      <alignment horizontal="left" vertical="top"/>
      <protection/>
    </xf>
    <xf numFmtId="0" fontId="1" fillId="33" borderId="0" xfId="0" applyFont="1" applyFill="1" applyBorder="1" applyAlignment="1" applyProtection="1">
      <alignment horizontal="left" vertical="center"/>
      <protection hidden="1"/>
    </xf>
    <xf numFmtId="0" fontId="10" fillId="0" borderId="0" xfId="49" applyAlignment="1" applyProtection="1">
      <alignment horizontal="left" vertical="center"/>
      <protection hidden="1"/>
    </xf>
    <xf numFmtId="0" fontId="15" fillId="33" borderId="0" xfId="0" applyFont="1" applyFill="1" applyBorder="1" applyAlignment="1" applyProtection="1">
      <alignment horizontal="left" vertical="center"/>
      <protection hidden="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Euro" xfId="47"/>
    <cellStyle name="Gut"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9525</xdr:rowOff>
    </xdr:from>
    <xdr:to>
      <xdr:col>15</xdr:col>
      <xdr:colOff>0</xdr:colOff>
      <xdr:row>1</xdr:row>
      <xdr:rowOff>238125</xdr:rowOff>
    </xdr:to>
    <xdr:grpSp>
      <xdr:nvGrpSpPr>
        <xdr:cNvPr id="1" name="Group 1"/>
        <xdr:cNvGrpSpPr>
          <a:grpSpLocks/>
        </xdr:cNvGrpSpPr>
      </xdr:nvGrpSpPr>
      <xdr:grpSpPr>
        <a:xfrm>
          <a:off x="6781800" y="9525"/>
          <a:ext cx="2066925" cy="504825"/>
          <a:chOff x="461" y="1"/>
          <a:chExt cx="217" cy="53"/>
        </a:xfrm>
        <a:solidFill>
          <a:srgbClr val="FFFFFF"/>
        </a:solidFill>
      </xdr:grpSpPr>
      <xdr:pic>
        <xdr:nvPicPr>
          <xdr:cNvPr id="2" name="Picture 2"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 name="Picture 3"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 name="Group 21"/>
        <xdr:cNvGrpSpPr>
          <a:grpSpLocks/>
        </xdr:cNvGrpSpPr>
      </xdr:nvGrpSpPr>
      <xdr:grpSpPr>
        <a:xfrm>
          <a:off x="6781800" y="9525"/>
          <a:ext cx="2066925" cy="504825"/>
          <a:chOff x="461" y="1"/>
          <a:chExt cx="217" cy="53"/>
        </a:xfrm>
        <a:solidFill>
          <a:srgbClr val="FFFFFF"/>
        </a:solidFill>
      </xdr:grpSpPr>
      <xdr:pic>
        <xdr:nvPicPr>
          <xdr:cNvPr id="5" name="Picture 22"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6" name="Picture 23"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7" name="Group 24"/>
        <xdr:cNvGrpSpPr>
          <a:grpSpLocks/>
        </xdr:cNvGrpSpPr>
      </xdr:nvGrpSpPr>
      <xdr:grpSpPr>
        <a:xfrm>
          <a:off x="6781800" y="9525"/>
          <a:ext cx="2066925" cy="504825"/>
          <a:chOff x="461" y="1"/>
          <a:chExt cx="217" cy="53"/>
        </a:xfrm>
        <a:solidFill>
          <a:srgbClr val="FFFFFF"/>
        </a:solidFill>
      </xdr:grpSpPr>
      <xdr:pic>
        <xdr:nvPicPr>
          <xdr:cNvPr id="8" name="Picture 25"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9" name="Picture 26"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0" name="Group 27"/>
        <xdr:cNvGrpSpPr>
          <a:grpSpLocks/>
        </xdr:cNvGrpSpPr>
      </xdr:nvGrpSpPr>
      <xdr:grpSpPr>
        <a:xfrm>
          <a:off x="6781800" y="9525"/>
          <a:ext cx="2066925" cy="504825"/>
          <a:chOff x="461" y="1"/>
          <a:chExt cx="217" cy="53"/>
        </a:xfrm>
        <a:solidFill>
          <a:srgbClr val="FFFFFF"/>
        </a:solidFill>
      </xdr:grpSpPr>
      <xdr:pic>
        <xdr:nvPicPr>
          <xdr:cNvPr id="11" name="Picture 28"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2" name="Picture 29"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3" name="Group 30"/>
        <xdr:cNvGrpSpPr>
          <a:grpSpLocks/>
        </xdr:cNvGrpSpPr>
      </xdr:nvGrpSpPr>
      <xdr:grpSpPr>
        <a:xfrm>
          <a:off x="6781800" y="9525"/>
          <a:ext cx="2066925" cy="504825"/>
          <a:chOff x="461" y="1"/>
          <a:chExt cx="217" cy="53"/>
        </a:xfrm>
        <a:solidFill>
          <a:srgbClr val="FFFFFF"/>
        </a:solidFill>
      </xdr:grpSpPr>
      <xdr:pic>
        <xdr:nvPicPr>
          <xdr:cNvPr id="14" name="Picture 31"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5" name="Picture 32"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6" name="Group 33"/>
        <xdr:cNvGrpSpPr>
          <a:grpSpLocks/>
        </xdr:cNvGrpSpPr>
      </xdr:nvGrpSpPr>
      <xdr:grpSpPr>
        <a:xfrm>
          <a:off x="6781800" y="9525"/>
          <a:ext cx="2066925" cy="504825"/>
          <a:chOff x="461" y="1"/>
          <a:chExt cx="217" cy="53"/>
        </a:xfrm>
        <a:solidFill>
          <a:srgbClr val="FFFFFF"/>
        </a:solidFill>
      </xdr:grpSpPr>
      <xdr:pic>
        <xdr:nvPicPr>
          <xdr:cNvPr id="17" name="Picture 34"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8" name="Picture 35"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9" name="Group 36"/>
        <xdr:cNvGrpSpPr>
          <a:grpSpLocks/>
        </xdr:cNvGrpSpPr>
      </xdr:nvGrpSpPr>
      <xdr:grpSpPr>
        <a:xfrm>
          <a:off x="6781800" y="9525"/>
          <a:ext cx="2066925" cy="504825"/>
          <a:chOff x="461" y="1"/>
          <a:chExt cx="217" cy="53"/>
        </a:xfrm>
        <a:solidFill>
          <a:srgbClr val="FFFFFF"/>
        </a:solidFill>
      </xdr:grpSpPr>
      <xdr:pic>
        <xdr:nvPicPr>
          <xdr:cNvPr id="20" name="Picture 37"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21" name="Picture 38"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22" name="Group 39"/>
        <xdr:cNvGrpSpPr>
          <a:grpSpLocks/>
        </xdr:cNvGrpSpPr>
      </xdr:nvGrpSpPr>
      <xdr:grpSpPr>
        <a:xfrm>
          <a:off x="6781800" y="9525"/>
          <a:ext cx="2066925" cy="504825"/>
          <a:chOff x="461" y="1"/>
          <a:chExt cx="217" cy="53"/>
        </a:xfrm>
        <a:solidFill>
          <a:srgbClr val="FFFFFF"/>
        </a:solidFill>
      </xdr:grpSpPr>
      <xdr:pic>
        <xdr:nvPicPr>
          <xdr:cNvPr id="23" name="Picture 40"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24" name="Picture 41"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25" name="Group 42"/>
        <xdr:cNvGrpSpPr>
          <a:grpSpLocks/>
        </xdr:cNvGrpSpPr>
      </xdr:nvGrpSpPr>
      <xdr:grpSpPr>
        <a:xfrm>
          <a:off x="6781800" y="9525"/>
          <a:ext cx="2066925" cy="504825"/>
          <a:chOff x="461" y="1"/>
          <a:chExt cx="217" cy="53"/>
        </a:xfrm>
        <a:solidFill>
          <a:srgbClr val="FFFFFF"/>
        </a:solidFill>
      </xdr:grpSpPr>
      <xdr:pic>
        <xdr:nvPicPr>
          <xdr:cNvPr id="26" name="Picture 43"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27" name="Picture 44"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28" name="Group 45"/>
        <xdr:cNvGrpSpPr>
          <a:grpSpLocks/>
        </xdr:cNvGrpSpPr>
      </xdr:nvGrpSpPr>
      <xdr:grpSpPr>
        <a:xfrm>
          <a:off x="6781800" y="9525"/>
          <a:ext cx="2066925" cy="504825"/>
          <a:chOff x="461" y="1"/>
          <a:chExt cx="217" cy="53"/>
        </a:xfrm>
        <a:solidFill>
          <a:srgbClr val="FFFFFF"/>
        </a:solidFill>
      </xdr:grpSpPr>
      <xdr:pic>
        <xdr:nvPicPr>
          <xdr:cNvPr id="29" name="Picture 46"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0" name="Picture 47"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31" name="Group 48"/>
        <xdr:cNvGrpSpPr>
          <a:grpSpLocks/>
        </xdr:cNvGrpSpPr>
      </xdr:nvGrpSpPr>
      <xdr:grpSpPr>
        <a:xfrm>
          <a:off x="6781800" y="9525"/>
          <a:ext cx="2066925" cy="504825"/>
          <a:chOff x="461" y="1"/>
          <a:chExt cx="217" cy="53"/>
        </a:xfrm>
        <a:solidFill>
          <a:srgbClr val="FFFFFF"/>
        </a:solidFill>
      </xdr:grpSpPr>
      <xdr:pic>
        <xdr:nvPicPr>
          <xdr:cNvPr id="32" name="Picture 49"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3" name="Picture 50"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34" name="Group 51"/>
        <xdr:cNvGrpSpPr>
          <a:grpSpLocks/>
        </xdr:cNvGrpSpPr>
      </xdr:nvGrpSpPr>
      <xdr:grpSpPr>
        <a:xfrm>
          <a:off x="6781800" y="9525"/>
          <a:ext cx="2066925" cy="504825"/>
          <a:chOff x="461" y="1"/>
          <a:chExt cx="217" cy="53"/>
        </a:xfrm>
        <a:solidFill>
          <a:srgbClr val="FFFFFF"/>
        </a:solidFill>
      </xdr:grpSpPr>
      <xdr:pic>
        <xdr:nvPicPr>
          <xdr:cNvPr id="35" name="Picture 52"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6" name="Picture 53"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37" name="Group 54"/>
        <xdr:cNvGrpSpPr>
          <a:grpSpLocks/>
        </xdr:cNvGrpSpPr>
      </xdr:nvGrpSpPr>
      <xdr:grpSpPr>
        <a:xfrm>
          <a:off x="6781800" y="9525"/>
          <a:ext cx="2066925" cy="504825"/>
          <a:chOff x="461" y="1"/>
          <a:chExt cx="217" cy="53"/>
        </a:xfrm>
        <a:solidFill>
          <a:srgbClr val="FFFFFF"/>
        </a:solidFill>
      </xdr:grpSpPr>
      <xdr:pic>
        <xdr:nvPicPr>
          <xdr:cNvPr id="38" name="Picture 55"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9" name="Picture 56"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0" name="Group 57"/>
        <xdr:cNvGrpSpPr>
          <a:grpSpLocks/>
        </xdr:cNvGrpSpPr>
      </xdr:nvGrpSpPr>
      <xdr:grpSpPr>
        <a:xfrm>
          <a:off x="6781800" y="9525"/>
          <a:ext cx="2066925" cy="504825"/>
          <a:chOff x="461" y="1"/>
          <a:chExt cx="217" cy="53"/>
        </a:xfrm>
        <a:solidFill>
          <a:srgbClr val="FFFFFF"/>
        </a:solidFill>
      </xdr:grpSpPr>
      <xdr:pic>
        <xdr:nvPicPr>
          <xdr:cNvPr id="41" name="Picture 58"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42" name="Picture 59"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3" name="Group 60"/>
        <xdr:cNvGrpSpPr>
          <a:grpSpLocks/>
        </xdr:cNvGrpSpPr>
      </xdr:nvGrpSpPr>
      <xdr:grpSpPr>
        <a:xfrm>
          <a:off x="6781800" y="9525"/>
          <a:ext cx="2066925" cy="504825"/>
          <a:chOff x="461" y="1"/>
          <a:chExt cx="217" cy="53"/>
        </a:xfrm>
        <a:solidFill>
          <a:srgbClr val="FFFFFF"/>
        </a:solidFill>
      </xdr:grpSpPr>
      <xdr:pic>
        <xdr:nvPicPr>
          <xdr:cNvPr id="44" name="Picture 61"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45" name="Picture 62"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6" name="Group 63"/>
        <xdr:cNvGrpSpPr>
          <a:grpSpLocks/>
        </xdr:cNvGrpSpPr>
      </xdr:nvGrpSpPr>
      <xdr:grpSpPr>
        <a:xfrm>
          <a:off x="6781800" y="9525"/>
          <a:ext cx="2066925" cy="504825"/>
          <a:chOff x="461" y="1"/>
          <a:chExt cx="217" cy="53"/>
        </a:xfrm>
        <a:solidFill>
          <a:srgbClr val="FFFFFF"/>
        </a:solidFill>
      </xdr:grpSpPr>
      <xdr:pic>
        <xdr:nvPicPr>
          <xdr:cNvPr id="47" name="Picture 64"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48" name="Picture 65"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9" name="Group 66"/>
        <xdr:cNvGrpSpPr>
          <a:grpSpLocks/>
        </xdr:cNvGrpSpPr>
      </xdr:nvGrpSpPr>
      <xdr:grpSpPr>
        <a:xfrm>
          <a:off x="6781800" y="9525"/>
          <a:ext cx="2066925" cy="504825"/>
          <a:chOff x="461" y="1"/>
          <a:chExt cx="217" cy="53"/>
        </a:xfrm>
        <a:solidFill>
          <a:srgbClr val="FFFFFF"/>
        </a:solidFill>
      </xdr:grpSpPr>
      <xdr:pic>
        <xdr:nvPicPr>
          <xdr:cNvPr id="50" name="Picture 67"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51" name="Picture 68"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52" name="Group 69"/>
        <xdr:cNvGrpSpPr>
          <a:grpSpLocks/>
        </xdr:cNvGrpSpPr>
      </xdr:nvGrpSpPr>
      <xdr:grpSpPr>
        <a:xfrm>
          <a:off x="6781800" y="9525"/>
          <a:ext cx="2066925" cy="504825"/>
          <a:chOff x="461" y="1"/>
          <a:chExt cx="217" cy="53"/>
        </a:xfrm>
        <a:solidFill>
          <a:srgbClr val="FFFFFF"/>
        </a:solidFill>
      </xdr:grpSpPr>
      <xdr:pic>
        <xdr:nvPicPr>
          <xdr:cNvPr id="53" name="Picture 70"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54" name="Picture 71"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9525</xdr:rowOff>
    </xdr:from>
    <xdr:to>
      <xdr:col>15</xdr:col>
      <xdr:colOff>0</xdr:colOff>
      <xdr:row>1</xdr:row>
      <xdr:rowOff>238125</xdr:rowOff>
    </xdr:to>
    <xdr:grpSp>
      <xdr:nvGrpSpPr>
        <xdr:cNvPr id="1" name="Group 25"/>
        <xdr:cNvGrpSpPr>
          <a:grpSpLocks/>
        </xdr:cNvGrpSpPr>
      </xdr:nvGrpSpPr>
      <xdr:grpSpPr>
        <a:xfrm>
          <a:off x="6781800" y="9525"/>
          <a:ext cx="2066925" cy="504825"/>
          <a:chOff x="461" y="1"/>
          <a:chExt cx="217" cy="53"/>
        </a:xfrm>
        <a:solidFill>
          <a:srgbClr val="FFFFFF"/>
        </a:solidFill>
      </xdr:grpSpPr>
      <xdr:pic>
        <xdr:nvPicPr>
          <xdr:cNvPr id="2" name="Picture 26"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 name="Picture 27"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 name="Group 39"/>
        <xdr:cNvGrpSpPr>
          <a:grpSpLocks/>
        </xdr:cNvGrpSpPr>
      </xdr:nvGrpSpPr>
      <xdr:grpSpPr>
        <a:xfrm>
          <a:off x="6781800" y="9525"/>
          <a:ext cx="2066925" cy="504825"/>
          <a:chOff x="461" y="1"/>
          <a:chExt cx="217" cy="53"/>
        </a:xfrm>
        <a:solidFill>
          <a:srgbClr val="FFFFFF"/>
        </a:solidFill>
      </xdr:grpSpPr>
      <xdr:pic>
        <xdr:nvPicPr>
          <xdr:cNvPr id="5" name="Picture 40"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6" name="Picture 41"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7" name="Group 42"/>
        <xdr:cNvGrpSpPr>
          <a:grpSpLocks/>
        </xdr:cNvGrpSpPr>
      </xdr:nvGrpSpPr>
      <xdr:grpSpPr>
        <a:xfrm>
          <a:off x="6781800" y="9525"/>
          <a:ext cx="2066925" cy="504825"/>
          <a:chOff x="461" y="1"/>
          <a:chExt cx="217" cy="53"/>
        </a:xfrm>
        <a:solidFill>
          <a:srgbClr val="FFFFFF"/>
        </a:solidFill>
      </xdr:grpSpPr>
      <xdr:pic>
        <xdr:nvPicPr>
          <xdr:cNvPr id="8" name="Picture 43"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9" name="Picture 44"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0" name="Group 45"/>
        <xdr:cNvGrpSpPr>
          <a:grpSpLocks/>
        </xdr:cNvGrpSpPr>
      </xdr:nvGrpSpPr>
      <xdr:grpSpPr>
        <a:xfrm>
          <a:off x="6781800" y="9525"/>
          <a:ext cx="2066925" cy="504825"/>
          <a:chOff x="461" y="1"/>
          <a:chExt cx="217" cy="53"/>
        </a:xfrm>
        <a:solidFill>
          <a:srgbClr val="FFFFFF"/>
        </a:solidFill>
      </xdr:grpSpPr>
      <xdr:pic>
        <xdr:nvPicPr>
          <xdr:cNvPr id="11" name="Picture 46"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2" name="Picture 47"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3" name="Group 48"/>
        <xdr:cNvGrpSpPr>
          <a:grpSpLocks/>
        </xdr:cNvGrpSpPr>
      </xdr:nvGrpSpPr>
      <xdr:grpSpPr>
        <a:xfrm>
          <a:off x="6781800" y="9525"/>
          <a:ext cx="2066925" cy="504825"/>
          <a:chOff x="461" y="1"/>
          <a:chExt cx="217" cy="53"/>
        </a:xfrm>
        <a:solidFill>
          <a:srgbClr val="FFFFFF"/>
        </a:solidFill>
      </xdr:grpSpPr>
      <xdr:pic>
        <xdr:nvPicPr>
          <xdr:cNvPr id="14" name="Picture 49"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5" name="Picture 50"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6" name="Group 51"/>
        <xdr:cNvGrpSpPr>
          <a:grpSpLocks/>
        </xdr:cNvGrpSpPr>
      </xdr:nvGrpSpPr>
      <xdr:grpSpPr>
        <a:xfrm>
          <a:off x="6781800" y="9525"/>
          <a:ext cx="2066925" cy="504825"/>
          <a:chOff x="461" y="1"/>
          <a:chExt cx="217" cy="53"/>
        </a:xfrm>
        <a:solidFill>
          <a:srgbClr val="FFFFFF"/>
        </a:solidFill>
      </xdr:grpSpPr>
      <xdr:pic>
        <xdr:nvPicPr>
          <xdr:cNvPr id="17" name="Picture 52"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8" name="Picture 53"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9" name="Group 54"/>
        <xdr:cNvGrpSpPr>
          <a:grpSpLocks/>
        </xdr:cNvGrpSpPr>
      </xdr:nvGrpSpPr>
      <xdr:grpSpPr>
        <a:xfrm>
          <a:off x="6781800" y="9525"/>
          <a:ext cx="2066925" cy="504825"/>
          <a:chOff x="461" y="1"/>
          <a:chExt cx="217" cy="53"/>
        </a:xfrm>
        <a:solidFill>
          <a:srgbClr val="FFFFFF"/>
        </a:solidFill>
      </xdr:grpSpPr>
      <xdr:pic>
        <xdr:nvPicPr>
          <xdr:cNvPr id="20" name="Picture 55"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21" name="Picture 56"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22" name="Group 57"/>
        <xdr:cNvGrpSpPr>
          <a:grpSpLocks/>
        </xdr:cNvGrpSpPr>
      </xdr:nvGrpSpPr>
      <xdr:grpSpPr>
        <a:xfrm>
          <a:off x="6781800" y="9525"/>
          <a:ext cx="2066925" cy="504825"/>
          <a:chOff x="461" y="1"/>
          <a:chExt cx="217" cy="53"/>
        </a:xfrm>
        <a:solidFill>
          <a:srgbClr val="FFFFFF"/>
        </a:solidFill>
      </xdr:grpSpPr>
      <xdr:pic>
        <xdr:nvPicPr>
          <xdr:cNvPr id="23" name="Picture 58"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24" name="Picture 59"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25" name="Group 60"/>
        <xdr:cNvGrpSpPr>
          <a:grpSpLocks/>
        </xdr:cNvGrpSpPr>
      </xdr:nvGrpSpPr>
      <xdr:grpSpPr>
        <a:xfrm>
          <a:off x="6781800" y="9525"/>
          <a:ext cx="2066925" cy="504825"/>
          <a:chOff x="461" y="1"/>
          <a:chExt cx="217" cy="53"/>
        </a:xfrm>
        <a:solidFill>
          <a:srgbClr val="FFFFFF"/>
        </a:solidFill>
      </xdr:grpSpPr>
      <xdr:pic>
        <xdr:nvPicPr>
          <xdr:cNvPr id="26" name="Picture 61"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27" name="Picture 62"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28" name="Group 63"/>
        <xdr:cNvGrpSpPr>
          <a:grpSpLocks/>
        </xdr:cNvGrpSpPr>
      </xdr:nvGrpSpPr>
      <xdr:grpSpPr>
        <a:xfrm>
          <a:off x="6781800" y="9525"/>
          <a:ext cx="2066925" cy="504825"/>
          <a:chOff x="461" y="1"/>
          <a:chExt cx="217" cy="53"/>
        </a:xfrm>
        <a:solidFill>
          <a:srgbClr val="FFFFFF"/>
        </a:solidFill>
      </xdr:grpSpPr>
      <xdr:pic>
        <xdr:nvPicPr>
          <xdr:cNvPr id="29" name="Picture 64"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0" name="Picture 65"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9525</xdr:rowOff>
    </xdr:from>
    <xdr:to>
      <xdr:col>15</xdr:col>
      <xdr:colOff>0</xdr:colOff>
      <xdr:row>1</xdr:row>
      <xdr:rowOff>238125</xdr:rowOff>
    </xdr:to>
    <xdr:grpSp>
      <xdr:nvGrpSpPr>
        <xdr:cNvPr id="1" name="Group 17"/>
        <xdr:cNvGrpSpPr>
          <a:grpSpLocks/>
        </xdr:cNvGrpSpPr>
      </xdr:nvGrpSpPr>
      <xdr:grpSpPr>
        <a:xfrm>
          <a:off x="6781800" y="9525"/>
          <a:ext cx="2066925" cy="504825"/>
          <a:chOff x="461" y="1"/>
          <a:chExt cx="217" cy="53"/>
        </a:xfrm>
        <a:solidFill>
          <a:srgbClr val="FFFFFF"/>
        </a:solidFill>
      </xdr:grpSpPr>
      <xdr:pic>
        <xdr:nvPicPr>
          <xdr:cNvPr id="2" name="Picture 18"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 name="Picture 19"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2</xdr:col>
      <xdr:colOff>57150</xdr:colOff>
      <xdr:row>159</xdr:row>
      <xdr:rowOff>0</xdr:rowOff>
    </xdr:from>
    <xdr:to>
      <xdr:col>2</xdr:col>
      <xdr:colOff>57150</xdr:colOff>
      <xdr:row>159</xdr:row>
      <xdr:rowOff>0</xdr:rowOff>
    </xdr:to>
    <xdr:sp>
      <xdr:nvSpPr>
        <xdr:cNvPr id="4" name="Line 87"/>
        <xdr:cNvSpPr>
          <a:spLocks/>
        </xdr:cNvSpPr>
      </xdr:nvSpPr>
      <xdr:spPr>
        <a:xfrm flipV="1">
          <a:off x="1352550" y="276510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257175</xdr:colOff>
      <xdr:row>0</xdr:row>
      <xdr:rowOff>9525</xdr:rowOff>
    </xdr:from>
    <xdr:to>
      <xdr:col>15</xdr:col>
      <xdr:colOff>0</xdr:colOff>
      <xdr:row>1</xdr:row>
      <xdr:rowOff>238125</xdr:rowOff>
    </xdr:to>
    <xdr:grpSp>
      <xdr:nvGrpSpPr>
        <xdr:cNvPr id="5" name="Group 190"/>
        <xdr:cNvGrpSpPr>
          <a:grpSpLocks/>
        </xdr:cNvGrpSpPr>
      </xdr:nvGrpSpPr>
      <xdr:grpSpPr>
        <a:xfrm>
          <a:off x="6781800" y="9525"/>
          <a:ext cx="2066925" cy="504825"/>
          <a:chOff x="461" y="1"/>
          <a:chExt cx="217" cy="53"/>
        </a:xfrm>
        <a:solidFill>
          <a:srgbClr val="FFFFFF"/>
        </a:solidFill>
      </xdr:grpSpPr>
      <xdr:pic>
        <xdr:nvPicPr>
          <xdr:cNvPr id="6" name="Picture 191"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7" name="Picture 192"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8" name="Group 193"/>
        <xdr:cNvGrpSpPr>
          <a:grpSpLocks/>
        </xdr:cNvGrpSpPr>
      </xdr:nvGrpSpPr>
      <xdr:grpSpPr>
        <a:xfrm>
          <a:off x="6781800" y="9525"/>
          <a:ext cx="2066925" cy="504825"/>
          <a:chOff x="461" y="1"/>
          <a:chExt cx="217" cy="53"/>
        </a:xfrm>
        <a:solidFill>
          <a:srgbClr val="FFFFFF"/>
        </a:solidFill>
      </xdr:grpSpPr>
      <xdr:pic>
        <xdr:nvPicPr>
          <xdr:cNvPr id="9" name="Picture 194"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0" name="Picture 195"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1" name="Group 196"/>
        <xdr:cNvGrpSpPr>
          <a:grpSpLocks/>
        </xdr:cNvGrpSpPr>
      </xdr:nvGrpSpPr>
      <xdr:grpSpPr>
        <a:xfrm>
          <a:off x="6781800" y="9525"/>
          <a:ext cx="2066925" cy="504825"/>
          <a:chOff x="461" y="1"/>
          <a:chExt cx="217" cy="53"/>
        </a:xfrm>
        <a:solidFill>
          <a:srgbClr val="FFFFFF"/>
        </a:solidFill>
      </xdr:grpSpPr>
      <xdr:pic>
        <xdr:nvPicPr>
          <xdr:cNvPr id="12" name="Picture 197"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3" name="Picture 198"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4" name="Group 199"/>
        <xdr:cNvGrpSpPr>
          <a:grpSpLocks/>
        </xdr:cNvGrpSpPr>
      </xdr:nvGrpSpPr>
      <xdr:grpSpPr>
        <a:xfrm>
          <a:off x="6781800" y="9525"/>
          <a:ext cx="2066925" cy="504825"/>
          <a:chOff x="461" y="1"/>
          <a:chExt cx="217" cy="53"/>
        </a:xfrm>
        <a:solidFill>
          <a:srgbClr val="FFFFFF"/>
        </a:solidFill>
      </xdr:grpSpPr>
      <xdr:pic>
        <xdr:nvPicPr>
          <xdr:cNvPr id="15" name="Picture 200"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6" name="Picture 201"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7" name="Group 202"/>
        <xdr:cNvGrpSpPr>
          <a:grpSpLocks/>
        </xdr:cNvGrpSpPr>
      </xdr:nvGrpSpPr>
      <xdr:grpSpPr>
        <a:xfrm>
          <a:off x="6781800" y="9525"/>
          <a:ext cx="2066925" cy="504825"/>
          <a:chOff x="461" y="1"/>
          <a:chExt cx="217" cy="53"/>
        </a:xfrm>
        <a:solidFill>
          <a:srgbClr val="FFFFFF"/>
        </a:solidFill>
      </xdr:grpSpPr>
      <xdr:pic>
        <xdr:nvPicPr>
          <xdr:cNvPr id="18" name="Picture 203"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9" name="Picture 204"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20" name="Group 205"/>
        <xdr:cNvGrpSpPr>
          <a:grpSpLocks/>
        </xdr:cNvGrpSpPr>
      </xdr:nvGrpSpPr>
      <xdr:grpSpPr>
        <a:xfrm>
          <a:off x="6781800" y="9525"/>
          <a:ext cx="2066925" cy="504825"/>
          <a:chOff x="461" y="1"/>
          <a:chExt cx="217" cy="53"/>
        </a:xfrm>
        <a:solidFill>
          <a:srgbClr val="FFFFFF"/>
        </a:solidFill>
      </xdr:grpSpPr>
      <xdr:pic>
        <xdr:nvPicPr>
          <xdr:cNvPr id="21" name="Picture 206"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22" name="Picture 207"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23" name="Group 217"/>
        <xdr:cNvGrpSpPr>
          <a:grpSpLocks/>
        </xdr:cNvGrpSpPr>
      </xdr:nvGrpSpPr>
      <xdr:grpSpPr>
        <a:xfrm>
          <a:off x="6781800" y="9525"/>
          <a:ext cx="2066925" cy="504825"/>
          <a:chOff x="461" y="1"/>
          <a:chExt cx="217" cy="53"/>
        </a:xfrm>
        <a:solidFill>
          <a:srgbClr val="FFFFFF"/>
        </a:solidFill>
      </xdr:grpSpPr>
      <xdr:pic>
        <xdr:nvPicPr>
          <xdr:cNvPr id="24" name="Picture 218"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25" name="Picture 219"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26" name="Group 220"/>
        <xdr:cNvGrpSpPr>
          <a:grpSpLocks/>
        </xdr:cNvGrpSpPr>
      </xdr:nvGrpSpPr>
      <xdr:grpSpPr>
        <a:xfrm>
          <a:off x="6781800" y="9525"/>
          <a:ext cx="2066925" cy="504825"/>
          <a:chOff x="461" y="1"/>
          <a:chExt cx="217" cy="53"/>
        </a:xfrm>
        <a:solidFill>
          <a:srgbClr val="FFFFFF"/>
        </a:solidFill>
      </xdr:grpSpPr>
      <xdr:pic>
        <xdr:nvPicPr>
          <xdr:cNvPr id="27" name="Picture 221"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28" name="Picture 222"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29" name="Group 223"/>
        <xdr:cNvGrpSpPr>
          <a:grpSpLocks/>
        </xdr:cNvGrpSpPr>
      </xdr:nvGrpSpPr>
      <xdr:grpSpPr>
        <a:xfrm>
          <a:off x="6781800" y="9525"/>
          <a:ext cx="2066925" cy="504825"/>
          <a:chOff x="461" y="1"/>
          <a:chExt cx="217" cy="53"/>
        </a:xfrm>
        <a:solidFill>
          <a:srgbClr val="FFFFFF"/>
        </a:solidFill>
      </xdr:grpSpPr>
      <xdr:pic>
        <xdr:nvPicPr>
          <xdr:cNvPr id="30" name="Picture 224"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1" name="Picture 225"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32" name="Group 226"/>
        <xdr:cNvGrpSpPr>
          <a:grpSpLocks/>
        </xdr:cNvGrpSpPr>
      </xdr:nvGrpSpPr>
      <xdr:grpSpPr>
        <a:xfrm>
          <a:off x="6781800" y="9525"/>
          <a:ext cx="2066925" cy="504825"/>
          <a:chOff x="461" y="1"/>
          <a:chExt cx="217" cy="53"/>
        </a:xfrm>
        <a:solidFill>
          <a:srgbClr val="FFFFFF"/>
        </a:solidFill>
      </xdr:grpSpPr>
      <xdr:pic>
        <xdr:nvPicPr>
          <xdr:cNvPr id="33" name="Picture 227"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4" name="Picture 228"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35" name="Group 229"/>
        <xdr:cNvGrpSpPr>
          <a:grpSpLocks/>
        </xdr:cNvGrpSpPr>
      </xdr:nvGrpSpPr>
      <xdr:grpSpPr>
        <a:xfrm>
          <a:off x="6781800" y="9525"/>
          <a:ext cx="2066925" cy="504825"/>
          <a:chOff x="461" y="1"/>
          <a:chExt cx="217" cy="53"/>
        </a:xfrm>
        <a:solidFill>
          <a:srgbClr val="FFFFFF"/>
        </a:solidFill>
      </xdr:grpSpPr>
      <xdr:pic>
        <xdr:nvPicPr>
          <xdr:cNvPr id="36" name="Picture 230"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7" name="Picture 231"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38" name="Group 232"/>
        <xdr:cNvGrpSpPr>
          <a:grpSpLocks/>
        </xdr:cNvGrpSpPr>
      </xdr:nvGrpSpPr>
      <xdr:grpSpPr>
        <a:xfrm>
          <a:off x="6781800" y="9525"/>
          <a:ext cx="2066925" cy="504825"/>
          <a:chOff x="461" y="1"/>
          <a:chExt cx="217" cy="53"/>
        </a:xfrm>
        <a:solidFill>
          <a:srgbClr val="FFFFFF"/>
        </a:solidFill>
      </xdr:grpSpPr>
      <xdr:pic>
        <xdr:nvPicPr>
          <xdr:cNvPr id="39" name="Picture 233"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40" name="Picture 234"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1" name="Group 235"/>
        <xdr:cNvGrpSpPr>
          <a:grpSpLocks/>
        </xdr:cNvGrpSpPr>
      </xdr:nvGrpSpPr>
      <xdr:grpSpPr>
        <a:xfrm>
          <a:off x="6781800" y="9525"/>
          <a:ext cx="2066925" cy="504825"/>
          <a:chOff x="461" y="1"/>
          <a:chExt cx="217" cy="53"/>
        </a:xfrm>
        <a:solidFill>
          <a:srgbClr val="FFFFFF"/>
        </a:solidFill>
      </xdr:grpSpPr>
      <xdr:pic>
        <xdr:nvPicPr>
          <xdr:cNvPr id="42" name="Picture 236"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43" name="Picture 237"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4" name="Group 238"/>
        <xdr:cNvGrpSpPr>
          <a:grpSpLocks/>
        </xdr:cNvGrpSpPr>
      </xdr:nvGrpSpPr>
      <xdr:grpSpPr>
        <a:xfrm>
          <a:off x="6781800" y="9525"/>
          <a:ext cx="2066925" cy="504825"/>
          <a:chOff x="461" y="1"/>
          <a:chExt cx="217" cy="53"/>
        </a:xfrm>
        <a:solidFill>
          <a:srgbClr val="FFFFFF"/>
        </a:solidFill>
      </xdr:grpSpPr>
      <xdr:pic>
        <xdr:nvPicPr>
          <xdr:cNvPr id="45" name="Picture 239"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46" name="Picture 240"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7" name="Group 241"/>
        <xdr:cNvGrpSpPr>
          <a:grpSpLocks/>
        </xdr:cNvGrpSpPr>
      </xdr:nvGrpSpPr>
      <xdr:grpSpPr>
        <a:xfrm>
          <a:off x="6781800" y="9525"/>
          <a:ext cx="2066925" cy="504825"/>
          <a:chOff x="461" y="1"/>
          <a:chExt cx="217" cy="53"/>
        </a:xfrm>
        <a:solidFill>
          <a:srgbClr val="FFFFFF"/>
        </a:solidFill>
      </xdr:grpSpPr>
      <xdr:pic>
        <xdr:nvPicPr>
          <xdr:cNvPr id="48" name="Picture 242"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49" name="Picture 243"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50" name="Group 244"/>
        <xdr:cNvGrpSpPr>
          <a:grpSpLocks/>
        </xdr:cNvGrpSpPr>
      </xdr:nvGrpSpPr>
      <xdr:grpSpPr>
        <a:xfrm>
          <a:off x="6781800" y="9525"/>
          <a:ext cx="2066925" cy="504825"/>
          <a:chOff x="461" y="1"/>
          <a:chExt cx="217" cy="53"/>
        </a:xfrm>
        <a:solidFill>
          <a:srgbClr val="FFFFFF"/>
        </a:solidFill>
      </xdr:grpSpPr>
      <xdr:pic>
        <xdr:nvPicPr>
          <xdr:cNvPr id="51" name="Picture 245"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52" name="Picture 246"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53" name="Group 247"/>
        <xdr:cNvGrpSpPr>
          <a:grpSpLocks/>
        </xdr:cNvGrpSpPr>
      </xdr:nvGrpSpPr>
      <xdr:grpSpPr>
        <a:xfrm>
          <a:off x="6781800" y="9525"/>
          <a:ext cx="2066925" cy="504825"/>
          <a:chOff x="461" y="1"/>
          <a:chExt cx="217" cy="53"/>
        </a:xfrm>
        <a:solidFill>
          <a:srgbClr val="FFFFFF"/>
        </a:solidFill>
      </xdr:grpSpPr>
      <xdr:pic>
        <xdr:nvPicPr>
          <xdr:cNvPr id="54" name="Picture 248"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55" name="Picture 249"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56" name="Group 250"/>
        <xdr:cNvGrpSpPr>
          <a:grpSpLocks/>
        </xdr:cNvGrpSpPr>
      </xdr:nvGrpSpPr>
      <xdr:grpSpPr>
        <a:xfrm>
          <a:off x="6781800" y="9525"/>
          <a:ext cx="2066925" cy="504825"/>
          <a:chOff x="461" y="1"/>
          <a:chExt cx="217" cy="53"/>
        </a:xfrm>
        <a:solidFill>
          <a:srgbClr val="FFFFFF"/>
        </a:solidFill>
      </xdr:grpSpPr>
      <xdr:pic>
        <xdr:nvPicPr>
          <xdr:cNvPr id="57" name="Picture 251"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58" name="Picture 252"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59" name="Group 253"/>
        <xdr:cNvGrpSpPr>
          <a:grpSpLocks/>
        </xdr:cNvGrpSpPr>
      </xdr:nvGrpSpPr>
      <xdr:grpSpPr>
        <a:xfrm>
          <a:off x="6781800" y="9525"/>
          <a:ext cx="2066925" cy="504825"/>
          <a:chOff x="461" y="1"/>
          <a:chExt cx="217" cy="53"/>
        </a:xfrm>
        <a:solidFill>
          <a:srgbClr val="FFFFFF"/>
        </a:solidFill>
      </xdr:grpSpPr>
      <xdr:pic>
        <xdr:nvPicPr>
          <xdr:cNvPr id="60" name="Picture 254"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61" name="Picture 255"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62" name="Group 256"/>
        <xdr:cNvGrpSpPr>
          <a:grpSpLocks/>
        </xdr:cNvGrpSpPr>
      </xdr:nvGrpSpPr>
      <xdr:grpSpPr>
        <a:xfrm>
          <a:off x="6781800" y="9525"/>
          <a:ext cx="2066925" cy="504825"/>
          <a:chOff x="461" y="1"/>
          <a:chExt cx="217" cy="53"/>
        </a:xfrm>
        <a:solidFill>
          <a:srgbClr val="FFFFFF"/>
        </a:solidFill>
      </xdr:grpSpPr>
      <xdr:pic>
        <xdr:nvPicPr>
          <xdr:cNvPr id="63" name="Picture 257"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64" name="Picture 258"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65" name="Group 259"/>
        <xdr:cNvGrpSpPr>
          <a:grpSpLocks/>
        </xdr:cNvGrpSpPr>
      </xdr:nvGrpSpPr>
      <xdr:grpSpPr>
        <a:xfrm>
          <a:off x="6781800" y="9525"/>
          <a:ext cx="2066925" cy="504825"/>
          <a:chOff x="461" y="1"/>
          <a:chExt cx="217" cy="53"/>
        </a:xfrm>
        <a:solidFill>
          <a:srgbClr val="FFFFFF"/>
        </a:solidFill>
      </xdr:grpSpPr>
      <xdr:pic>
        <xdr:nvPicPr>
          <xdr:cNvPr id="66" name="Picture 260"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67" name="Picture 261"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68" name="Group 262"/>
        <xdr:cNvGrpSpPr>
          <a:grpSpLocks/>
        </xdr:cNvGrpSpPr>
      </xdr:nvGrpSpPr>
      <xdr:grpSpPr>
        <a:xfrm>
          <a:off x="6781800" y="9525"/>
          <a:ext cx="2066925" cy="504825"/>
          <a:chOff x="461" y="1"/>
          <a:chExt cx="217" cy="53"/>
        </a:xfrm>
        <a:solidFill>
          <a:srgbClr val="FFFFFF"/>
        </a:solidFill>
      </xdr:grpSpPr>
      <xdr:pic>
        <xdr:nvPicPr>
          <xdr:cNvPr id="69" name="Picture 263"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70" name="Picture 264"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71" name="Group 265"/>
        <xdr:cNvGrpSpPr>
          <a:grpSpLocks/>
        </xdr:cNvGrpSpPr>
      </xdr:nvGrpSpPr>
      <xdr:grpSpPr>
        <a:xfrm>
          <a:off x="6781800" y="9525"/>
          <a:ext cx="2066925" cy="504825"/>
          <a:chOff x="461" y="1"/>
          <a:chExt cx="217" cy="53"/>
        </a:xfrm>
        <a:solidFill>
          <a:srgbClr val="FFFFFF"/>
        </a:solidFill>
      </xdr:grpSpPr>
      <xdr:pic>
        <xdr:nvPicPr>
          <xdr:cNvPr id="72" name="Picture 266"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73" name="Picture 267"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9525</xdr:rowOff>
    </xdr:from>
    <xdr:to>
      <xdr:col>15</xdr:col>
      <xdr:colOff>0</xdr:colOff>
      <xdr:row>1</xdr:row>
      <xdr:rowOff>238125</xdr:rowOff>
    </xdr:to>
    <xdr:grpSp>
      <xdr:nvGrpSpPr>
        <xdr:cNvPr id="1" name="Group 65"/>
        <xdr:cNvGrpSpPr>
          <a:grpSpLocks/>
        </xdr:cNvGrpSpPr>
      </xdr:nvGrpSpPr>
      <xdr:grpSpPr>
        <a:xfrm>
          <a:off x="6781800" y="9525"/>
          <a:ext cx="2066925" cy="504825"/>
          <a:chOff x="461" y="1"/>
          <a:chExt cx="217" cy="53"/>
        </a:xfrm>
        <a:solidFill>
          <a:srgbClr val="FFFFFF"/>
        </a:solidFill>
      </xdr:grpSpPr>
      <xdr:pic>
        <xdr:nvPicPr>
          <xdr:cNvPr id="2" name="Picture 66"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 name="Picture 67"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 name="Group 81"/>
        <xdr:cNvGrpSpPr>
          <a:grpSpLocks/>
        </xdr:cNvGrpSpPr>
      </xdr:nvGrpSpPr>
      <xdr:grpSpPr>
        <a:xfrm>
          <a:off x="6781800" y="9525"/>
          <a:ext cx="2066925" cy="504825"/>
          <a:chOff x="461" y="1"/>
          <a:chExt cx="217" cy="53"/>
        </a:xfrm>
        <a:solidFill>
          <a:srgbClr val="FFFFFF"/>
        </a:solidFill>
      </xdr:grpSpPr>
      <xdr:pic>
        <xdr:nvPicPr>
          <xdr:cNvPr id="5" name="Picture 82"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6" name="Picture 83"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7" name="Group 84"/>
        <xdr:cNvGrpSpPr>
          <a:grpSpLocks/>
        </xdr:cNvGrpSpPr>
      </xdr:nvGrpSpPr>
      <xdr:grpSpPr>
        <a:xfrm>
          <a:off x="6781800" y="9525"/>
          <a:ext cx="2066925" cy="504825"/>
          <a:chOff x="461" y="1"/>
          <a:chExt cx="217" cy="53"/>
        </a:xfrm>
        <a:solidFill>
          <a:srgbClr val="FFFFFF"/>
        </a:solidFill>
      </xdr:grpSpPr>
      <xdr:pic>
        <xdr:nvPicPr>
          <xdr:cNvPr id="8" name="Picture 85"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9" name="Picture 86"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0" name="Group 87"/>
        <xdr:cNvGrpSpPr>
          <a:grpSpLocks/>
        </xdr:cNvGrpSpPr>
      </xdr:nvGrpSpPr>
      <xdr:grpSpPr>
        <a:xfrm>
          <a:off x="6781800" y="9525"/>
          <a:ext cx="2066925" cy="504825"/>
          <a:chOff x="461" y="1"/>
          <a:chExt cx="217" cy="53"/>
        </a:xfrm>
        <a:solidFill>
          <a:srgbClr val="FFFFFF"/>
        </a:solidFill>
      </xdr:grpSpPr>
      <xdr:pic>
        <xdr:nvPicPr>
          <xdr:cNvPr id="11" name="Picture 88"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2" name="Picture 89"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3" name="Group 90"/>
        <xdr:cNvGrpSpPr>
          <a:grpSpLocks/>
        </xdr:cNvGrpSpPr>
      </xdr:nvGrpSpPr>
      <xdr:grpSpPr>
        <a:xfrm>
          <a:off x="6781800" y="9525"/>
          <a:ext cx="2066925" cy="504825"/>
          <a:chOff x="461" y="1"/>
          <a:chExt cx="217" cy="53"/>
        </a:xfrm>
        <a:solidFill>
          <a:srgbClr val="FFFFFF"/>
        </a:solidFill>
      </xdr:grpSpPr>
      <xdr:pic>
        <xdr:nvPicPr>
          <xdr:cNvPr id="14" name="Picture 91"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5" name="Picture 92"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6" name="Group 93"/>
        <xdr:cNvGrpSpPr>
          <a:grpSpLocks/>
        </xdr:cNvGrpSpPr>
      </xdr:nvGrpSpPr>
      <xdr:grpSpPr>
        <a:xfrm>
          <a:off x="6781800" y="9525"/>
          <a:ext cx="2066925" cy="504825"/>
          <a:chOff x="461" y="1"/>
          <a:chExt cx="217" cy="53"/>
        </a:xfrm>
        <a:solidFill>
          <a:srgbClr val="FFFFFF"/>
        </a:solidFill>
      </xdr:grpSpPr>
      <xdr:pic>
        <xdr:nvPicPr>
          <xdr:cNvPr id="17" name="Picture 94"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8" name="Picture 95"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9" name="Group 96"/>
        <xdr:cNvGrpSpPr>
          <a:grpSpLocks/>
        </xdr:cNvGrpSpPr>
      </xdr:nvGrpSpPr>
      <xdr:grpSpPr>
        <a:xfrm>
          <a:off x="6781800" y="9525"/>
          <a:ext cx="2066925" cy="504825"/>
          <a:chOff x="461" y="1"/>
          <a:chExt cx="217" cy="53"/>
        </a:xfrm>
        <a:solidFill>
          <a:srgbClr val="FFFFFF"/>
        </a:solidFill>
      </xdr:grpSpPr>
      <xdr:pic>
        <xdr:nvPicPr>
          <xdr:cNvPr id="20" name="Picture 97"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21" name="Picture 98"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22" name="Group 99"/>
        <xdr:cNvGrpSpPr>
          <a:grpSpLocks/>
        </xdr:cNvGrpSpPr>
      </xdr:nvGrpSpPr>
      <xdr:grpSpPr>
        <a:xfrm>
          <a:off x="6781800" y="9525"/>
          <a:ext cx="2066925" cy="504825"/>
          <a:chOff x="461" y="1"/>
          <a:chExt cx="217" cy="53"/>
        </a:xfrm>
        <a:solidFill>
          <a:srgbClr val="FFFFFF"/>
        </a:solidFill>
      </xdr:grpSpPr>
      <xdr:pic>
        <xdr:nvPicPr>
          <xdr:cNvPr id="23" name="Picture 100"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24" name="Picture 101"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25" name="Group 102"/>
        <xdr:cNvGrpSpPr>
          <a:grpSpLocks/>
        </xdr:cNvGrpSpPr>
      </xdr:nvGrpSpPr>
      <xdr:grpSpPr>
        <a:xfrm>
          <a:off x="6781800" y="9525"/>
          <a:ext cx="2066925" cy="504825"/>
          <a:chOff x="461" y="1"/>
          <a:chExt cx="217" cy="53"/>
        </a:xfrm>
        <a:solidFill>
          <a:srgbClr val="FFFFFF"/>
        </a:solidFill>
      </xdr:grpSpPr>
      <xdr:pic>
        <xdr:nvPicPr>
          <xdr:cNvPr id="26" name="Picture 103"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27" name="Picture 104"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28" name="Group 105"/>
        <xdr:cNvGrpSpPr>
          <a:grpSpLocks/>
        </xdr:cNvGrpSpPr>
      </xdr:nvGrpSpPr>
      <xdr:grpSpPr>
        <a:xfrm>
          <a:off x="6781800" y="9525"/>
          <a:ext cx="2066925" cy="504825"/>
          <a:chOff x="461" y="1"/>
          <a:chExt cx="217" cy="53"/>
        </a:xfrm>
        <a:solidFill>
          <a:srgbClr val="FFFFFF"/>
        </a:solidFill>
      </xdr:grpSpPr>
      <xdr:pic>
        <xdr:nvPicPr>
          <xdr:cNvPr id="29" name="Picture 106"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0" name="Picture 107"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31" name="Group 108"/>
        <xdr:cNvGrpSpPr>
          <a:grpSpLocks/>
        </xdr:cNvGrpSpPr>
      </xdr:nvGrpSpPr>
      <xdr:grpSpPr>
        <a:xfrm>
          <a:off x="6781800" y="9525"/>
          <a:ext cx="2066925" cy="504825"/>
          <a:chOff x="461" y="1"/>
          <a:chExt cx="217" cy="53"/>
        </a:xfrm>
        <a:solidFill>
          <a:srgbClr val="FFFFFF"/>
        </a:solidFill>
      </xdr:grpSpPr>
      <xdr:pic>
        <xdr:nvPicPr>
          <xdr:cNvPr id="32" name="Picture 109"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3" name="Picture 110"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34" name="Group 111"/>
        <xdr:cNvGrpSpPr>
          <a:grpSpLocks/>
        </xdr:cNvGrpSpPr>
      </xdr:nvGrpSpPr>
      <xdr:grpSpPr>
        <a:xfrm>
          <a:off x="6781800" y="9525"/>
          <a:ext cx="2066925" cy="504825"/>
          <a:chOff x="461" y="1"/>
          <a:chExt cx="217" cy="53"/>
        </a:xfrm>
        <a:solidFill>
          <a:srgbClr val="FFFFFF"/>
        </a:solidFill>
      </xdr:grpSpPr>
      <xdr:pic>
        <xdr:nvPicPr>
          <xdr:cNvPr id="35" name="Picture 112"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6" name="Picture 113"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37" name="Group 114"/>
        <xdr:cNvGrpSpPr>
          <a:grpSpLocks/>
        </xdr:cNvGrpSpPr>
      </xdr:nvGrpSpPr>
      <xdr:grpSpPr>
        <a:xfrm>
          <a:off x="6781800" y="9525"/>
          <a:ext cx="2066925" cy="504825"/>
          <a:chOff x="461" y="1"/>
          <a:chExt cx="217" cy="53"/>
        </a:xfrm>
        <a:solidFill>
          <a:srgbClr val="FFFFFF"/>
        </a:solidFill>
      </xdr:grpSpPr>
      <xdr:pic>
        <xdr:nvPicPr>
          <xdr:cNvPr id="38" name="Picture 115"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9" name="Picture 116"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0" name="Group 117"/>
        <xdr:cNvGrpSpPr>
          <a:grpSpLocks/>
        </xdr:cNvGrpSpPr>
      </xdr:nvGrpSpPr>
      <xdr:grpSpPr>
        <a:xfrm>
          <a:off x="6781800" y="9525"/>
          <a:ext cx="2066925" cy="504825"/>
          <a:chOff x="461" y="1"/>
          <a:chExt cx="217" cy="53"/>
        </a:xfrm>
        <a:solidFill>
          <a:srgbClr val="FFFFFF"/>
        </a:solidFill>
      </xdr:grpSpPr>
      <xdr:pic>
        <xdr:nvPicPr>
          <xdr:cNvPr id="41" name="Picture 118"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42" name="Picture 119"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3" name="Group 120"/>
        <xdr:cNvGrpSpPr>
          <a:grpSpLocks/>
        </xdr:cNvGrpSpPr>
      </xdr:nvGrpSpPr>
      <xdr:grpSpPr>
        <a:xfrm>
          <a:off x="6781800" y="9525"/>
          <a:ext cx="2066925" cy="504825"/>
          <a:chOff x="461" y="1"/>
          <a:chExt cx="217" cy="53"/>
        </a:xfrm>
        <a:solidFill>
          <a:srgbClr val="FFFFFF"/>
        </a:solidFill>
      </xdr:grpSpPr>
      <xdr:pic>
        <xdr:nvPicPr>
          <xdr:cNvPr id="44" name="Picture 121"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45" name="Picture 122"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6" name="Group 123"/>
        <xdr:cNvGrpSpPr>
          <a:grpSpLocks/>
        </xdr:cNvGrpSpPr>
      </xdr:nvGrpSpPr>
      <xdr:grpSpPr>
        <a:xfrm>
          <a:off x="6781800" y="9525"/>
          <a:ext cx="2066925" cy="504825"/>
          <a:chOff x="461" y="1"/>
          <a:chExt cx="217" cy="53"/>
        </a:xfrm>
        <a:solidFill>
          <a:srgbClr val="FFFFFF"/>
        </a:solidFill>
      </xdr:grpSpPr>
      <xdr:pic>
        <xdr:nvPicPr>
          <xdr:cNvPr id="47" name="Picture 124"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48" name="Picture 125"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9" name="Group 126"/>
        <xdr:cNvGrpSpPr>
          <a:grpSpLocks/>
        </xdr:cNvGrpSpPr>
      </xdr:nvGrpSpPr>
      <xdr:grpSpPr>
        <a:xfrm>
          <a:off x="6781800" y="9525"/>
          <a:ext cx="2066925" cy="504825"/>
          <a:chOff x="461" y="1"/>
          <a:chExt cx="217" cy="53"/>
        </a:xfrm>
        <a:solidFill>
          <a:srgbClr val="FFFFFF"/>
        </a:solidFill>
      </xdr:grpSpPr>
      <xdr:pic>
        <xdr:nvPicPr>
          <xdr:cNvPr id="50" name="Picture 127"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51" name="Picture 128"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52" name="Group 129"/>
        <xdr:cNvGrpSpPr>
          <a:grpSpLocks/>
        </xdr:cNvGrpSpPr>
      </xdr:nvGrpSpPr>
      <xdr:grpSpPr>
        <a:xfrm>
          <a:off x="6781800" y="9525"/>
          <a:ext cx="2066925" cy="504825"/>
          <a:chOff x="461" y="1"/>
          <a:chExt cx="217" cy="53"/>
        </a:xfrm>
        <a:solidFill>
          <a:srgbClr val="FFFFFF"/>
        </a:solidFill>
      </xdr:grpSpPr>
      <xdr:pic>
        <xdr:nvPicPr>
          <xdr:cNvPr id="53" name="Picture 130"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54" name="Picture 131"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55" name="Group 132"/>
        <xdr:cNvGrpSpPr>
          <a:grpSpLocks/>
        </xdr:cNvGrpSpPr>
      </xdr:nvGrpSpPr>
      <xdr:grpSpPr>
        <a:xfrm>
          <a:off x="6781800" y="9525"/>
          <a:ext cx="2066925" cy="504825"/>
          <a:chOff x="461" y="1"/>
          <a:chExt cx="217" cy="53"/>
        </a:xfrm>
        <a:solidFill>
          <a:srgbClr val="FFFFFF"/>
        </a:solidFill>
      </xdr:grpSpPr>
      <xdr:pic>
        <xdr:nvPicPr>
          <xdr:cNvPr id="56" name="Picture 133"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57" name="Picture 134"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58" name="Group 135"/>
        <xdr:cNvGrpSpPr>
          <a:grpSpLocks/>
        </xdr:cNvGrpSpPr>
      </xdr:nvGrpSpPr>
      <xdr:grpSpPr>
        <a:xfrm>
          <a:off x="6781800" y="9525"/>
          <a:ext cx="2066925" cy="504825"/>
          <a:chOff x="461" y="1"/>
          <a:chExt cx="217" cy="53"/>
        </a:xfrm>
        <a:solidFill>
          <a:srgbClr val="FFFFFF"/>
        </a:solidFill>
      </xdr:grpSpPr>
      <xdr:pic>
        <xdr:nvPicPr>
          <xdr:cNvPr id="59" name="Picture 136"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60" name="Picture 137"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61" name="Group 138"/>
        <xdr:cNvGrpSpPr>
          <a:grpSpLocks/>
        </xdr:cNvGrpSpPr>
      </xdr:nvGrpSpPr>
      <xdr:grpSpPr>
        <a:xfrm>
          <a:off x="6781800" y="9525"/>
          <a:ext cx="2066925" cy="504825"/>
          <a:chOff x="461" y="1"/>
          <a:chExt cx="217" cy="53"/>
        </a:xfrm>
        <a:solidFill>
          <a:srgbClr val="FFFFFF"/>
        </a:solidFill>
      </xdr:grpSpPr>
      <xdr:pic>
        <xdr:nvPicPr>
          <xdr:cNvPr id="62" name="Picture 139"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63" name="Picture 140"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64" name="Group 141"/>
        <xdr:cNvGrpSpPr>
          <a:grpSpLocks/>
        </xdr:cNvGrpSpPr>
      </xdr:nvGrpSpPr>
      <xdr:grpSpPr>
        <a:xfrm>
          <a:off x="6781800" y="9525"/>
          <a:ext cx="2066925" cy="504825"/>
          <a:chOff x="461" y="1"/>
          <a:chExt cx="217" cy="53"/>
        </a:xfrm>
        <a:solidFill>
          <a:srgbClr val="FFFFFF"/>
        </a:solidFill>
      </xdr:grpSpPr>
      <xdr:pic>
        <xdr:nvPicPr>
          <xdr:cNvPr id="65" name="Picture 142"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66" name="Picture 143"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67" name="Group 144"/>
        <xdr:cNvGrpSpPr>
          <a:grpSpLocks/>
        </xdr:cNvGrpSpPr>
      </xdr:nvGrpSpPr>
      <xdr:grpSpPr>
        <a:xfrm>
          <a:off x="6781800" y="9525"/>
          <a:ext cx="2066925" cy="504825"/>
          <a:chOff x="461" y="1"/>
          <a:chExt cx="217" cy="53"/>
        </a:xfrm>
        <a:solidFill>
          <a:srgbClr val="FFFFFF"/>
        </a:solidFill>
      </xdr:grpSpPr>
      <xdr:pic>
        <xdr:nvPicPr>
          <xdr:cNvPr id="68" name="Picture 145"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69" name="Picture 146"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70" name="Group 147"/>
        <xdr:cNvGrpSpPr>
          <a:grpSpLocks/>
        </xdr:cNvGrpSpPr>
      </xdr:nvGrpSpPr>
      <xdr:grpSpPr>
        <a:xfrm>
          <a:off x="6781800" y="9525"/>
          <a:ext cx="2066925" cy="504825"/>
          <a:chOff x="461" y="1"/>
          <a:chExt cx="217" cy="53"/>
        </a:xfrm>
        <a:solidFill>
          <a:srgbClr val="FFFFFF"/>
        </a:solidFill>
      </xdr:grpSpPr>
      <xdr:pic>
        <xdr:nvPicPr>
          <xdr:cNvPr id="71" name="Picture 148"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72" name="Picture 149"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37</xdr:row>
      <xdr:rowOff>0</xdr:rowOff>
    </xdr:from>
    <xdr:to>
      <xdr:col>2</xdr:col>
      <xdr:colOff>57150</xdr:colOff>
      <xdr:row>37</xdr:row>
      <xdr:rowOff>0</xdr:rowOff>
    </xdr:to>
    <xdr:sp>
      <xdr:nvSpPr>
        <xdr:cNvPr id="1" name="Line 8"/>
        <xdr:cNvSpPr>
          <a:spLocks/>
        </xdr:cNvSpPr>
      </xdr:nvSpPr>
      <xdr:spPr>
        <a:xfrm flipV="1">
          <a:off x="1352550" y="67341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257175</xdr:colOff>
      <xdr:row>0</xdr:row>
      <xdr:rowOff>9525</xdr:rowOff>
    </xdr:from>
    <xdr:to>
      <xdr:col>15</xdr:col>
      <xdr:colOff>0</xdr:colOff>
      <xdr:row>1</xdr:row>
      <xdr:rowOff>238125</xdr:rowOff>
    </xdr:to>
    <xdr:grpSp>
      <xdr:nvGrpSpPr>
        <xdr:cNvPr id="2" name="Group 304"/>
        <xdr:cNvGrpSpPr>
          <a:grpSpLocks/>
        </xdr:cNvGrpSpPr>
      </xdr:nvGrpSpPr>
      <xdr:grpSpPr>
        <a:xfrm>
          <a:off x="6781800" y="9525"/>
          <a:ext cx="2066925" cy="504825"/>
          <a:chOff x="461" y="1"/>
          <a:chExt cx="217" cy="53"/>
        </a:xfrm>
        <a:solidFill>
          <a:srgbClr val="FFFFFF"/>
        </a:solidFill>
      </xdr:grpSpPr>
      <xdr:pic>
        <xdr:nvPicPr>
          <xdr:cNvPr id="3" name="Picture 305"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4" name="Picture 306"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5" name="Group 318"/>
        <xdr:cNvGrpSpPr>
          <a:grpSpLocks/>
        </xdr:cNvGrpSpPr>
      </xdr:nvGrpSpPr>
      <xdr:grpSpPr>
        <a:xfrm>
          <a:off x="6781800" y="9525"/>
          <a:ext cx="2066925" cy="504825"/>
          <a:chOff x="461" y="1"/>
          <a:chExt cx="217" cy="53"/>
        </a:xfrm>
        <a:solidFill>
          <a:srgbClr val="FFFFFF"/>
        </a:solidFill>
      </xdr:grpSpPr>
      <xdr:pic>
        <xdr:nvPicPr>
          <xdr:cNvPr id="6" name="Picture 319"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7" name="Picture 320"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8" name="Group 321"/>
        <xdr:cNvGrpSpPr>
          <a:grpSpLocks/>
        </xdr:cNvGrpSpPr>
      </xdr:nvGrpSpPr>
      <xdr:grpSpPr>
        <a:xfrm>
          <a:off x="6781800" y="9525"/>
          <a:ext cx="2066925" cy="504825"/>
          <a:chOff x="461" y="1"/>
          <a:chExt cx="217" cy="53"/>
        </a:xfrm>
        <a:solidFill>
          <a:srgbClr val="FFFFFF"/>
        </a:solidFill>
      </xdr:grpSpPr>
      <xdr:pic>
        <xdr:nvPicPr>
          <xdr:cNvPr id="9" name="Picture 322"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0" name="Picture 323"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1" name="Group 324"/>
        <xdr:cNvGrpSpPr>
          <a:grpSpLocks/>
        </xdr:cNvGrpSpPr>
      </xdr:nvGrpSpPr>
      <xdr:grpSpPr>
        <a:xfrm>
          <a:off x="6781800" y="9525"/>
          <a:ext cx="2066925" cy="504825"/>
          <a:chOff x="461" y="1"/>
          <a:chExt cx="217" cy="53"/>
        </a:xfrm>
        <a:solidFill>
          <a:srgbClr val="FFFFFF"/>
        </a:solidFill>
      </xdr:grpSpPr>
      <xdr:pic>
        <xdr:nvPicPr>
          <xdr:cNvPr id="12" name="Picture 325"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3" name="Picture 326"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4" name="Group 327"/>
        <xdr:cNvGrpSpPr>
          <a:grpSpLocks/>
        </xdr:cNvGrpSpPr>
      </xdr:nvGrpSpPr>
      <xdr:grpSpPr>
        <a:xfrm>
          <a:off x="6781800" y="9525"/>
          <a:ext cx="2066925" cy="504825"/>
          <a:chOff x="461" y="1"/>
          <a:chExt cx="217" cy="53"/>
        </a:xfrm>
        <a:solidFill>
          <a:srgbClr val="FFFFFF"/>
        </a:solidFill>
      </xdr:grpSpPr>
      <xdr:pic>
        <xdr:nvPicPr>
          <xdr:cNvPr id="15" name="Picture 328"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6" name="Picture 329"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7" name="Group 330"/>
        <xdr:cNvGrpSpPr>
          <a:grpSpLocks/>
        </xdr:cNvGrpSpPr>
      </xdr:nvGrpSpPr>
      <xdr:grpSpPr>
        <a:xfrm>
          <a:off x="6781800" y="9525"/>
          <a:ext cx="2066925" cy="504825"/>
          <a:chOff x="461" y="1"/>
          <a:chExt cx="217" cy="53"/>
        </a:xfrm>
        <a:solidFill>
          <a:srgbClr val="FFFFFF"/>
        </a:solidFill>
      </xdr:grpSpPr>
      <xdr:pic>
        <xdr:nvPicPr>
          <xdr:cNvPr id="18" name="Picture 331"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9" name="Picture 332"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20" name="Group 333"/>
        <xdr:cNvGrpSpPr>
          <a:grpSpLocks/>
        </xdr:cNvGrpSpPr>
      </xdr:nvGrpSpPr>
      <xdr:grpSpPr>
        <a:xfrm>
          <a:off x="6781800" y="9525"/>
          <a:ext cx="2066925" cy="504825"/>
          <a:chOff x="461" y="1"/>
          <a:chExt cx="217" cy="53"/>
        </a:xfrm>
        <a:solidFill>
          <a:srgbClr val="FFFFFF"/>
        </a:solidFill>
      </xdr:grpSpPr>
      <xdr:pic>
        <xdr:nvPicPr>
          <xdr:cNvPr id="21" name="Picture 334"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22" name="Picture 335"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23" name="Group 336"/>
        <xdr:cNvGrpSpPr>
          <a:grpSpLocks/>
        </xdr:cNvGrpSpPr>
      </xdr:nvGrpSpPr>
      <xdr:grpSpPr>
        <a:xfrm>
          <a:off x="6781800" y="9525"/>
          <a:ext cx="2066925" cy="504825"/>
          <a:chOff x="461" y="1"/>
          <a:chExt cx="217" cy="53"/>
        </a:xfrm>
        <a:solidFill>
          <a:srgbClr val="FFFFFF"/>
        </a:solidFill>
      </xdr:grpSpPr>
      <xdr:pic>
        <xdr:nvPicPr>
          <xdr:cNvPr id="24" name="Picture 337"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25" name="Picture 338"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26" name="Group 339"/>
        <xdr:cNvGrpSpPr>
          <a:grpSpLocks/>
        </xdr:cNvGrpSpPr>
      </xdr:nvGrpSpPr>
      <xdr:grpSpPr>
        <a:xfrm>
          <a:off x="6781800" y="9525"/>
          <a:ext cx="2066925" cy="504825"/>
          <a:chOff x="461" y="1"/>
          <a:chExt cx="217" cy="53"/>
        </a:xfrm>
        <a:solidFill>
          <a:srgbClr val="FFFFFF"/>
        </a:solidFill>
      </xdr:grpSpPr>
      <xdr:pic>
        <xdr:nvPicPr>
          <xdr:cNvPr id="27" name="Picture 340"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28" name="Picture 341"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29" name="Group 342"/>
        <xdr:cNvGrpSpPr>
          <a:grpSpLocks/>
        </xdr:cNvGrpSpPr>
      </xdr:nvGrpSpPr>
      <xdr:grpSpPr>
        <a:xfrm>
          <a:off x="6781800" y="9525"/>
          <a:ext cx="2066925" cy="504825"/>
          <a:chOff x="461" y="1"/>
          <a:chExt cx="217" cy="53"/>
        </a:xfrm>
        <a:solidFill>
          <a:srgbClr val="FFFFFF"/>
        </a:solidFill>
      </xdr:grpSpPr>
      <xdr:pic>
        <xdr:nvPicPr>
          <xdr:cNvPr id="30" name="Picture 343"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1" name="Picture 344"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32" name="Group 345"/>
        <xdr:cNvGrpSpPr>
          <a:grpSpLocks/>
        </xdr:cNvGrpSpPr>
      </xdr:nvGrpSpPr>
      <xdr:grpSpPr>
        <a:xfrm>
          <a:off x="6781800" y="9525"/>
          <a:ext cx="2066925" cy="504825"/>
          <a:chOff x="461" y="1"/>
          <a:chExt cx="217" cy="53"/>
        </a:xfrm>
        <a:solidFill>
          <a:srgbClr val="FFFFFF"/>
        </a:solidFill>
      </xdr:grpSpPr>
      <xdr:pic>
        <xdr:nvPicPr>
          <xdr:cNvPr id="33" name="Picture 346"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4" name="Picture 347"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35" name="Group 348"/>
        <xdr:cNvGrpSpPr>
          <a:grpSpLocks/>
        </xdr:cNvGrpSpPr>
      </xdr:nvGrpSpPr>
      <xdr:grpSpPr>
        <a:xfrm>
          <a:off x="6781800" y="9525"/>
          <a:ext cx="2066925" cy="504825"/>
          <a:chOff x="461" y="1"/>
          <a:chExt cx="217" cy="53"/>
        </a:xfrm>
        <a:solidFill>
          <a:srgbClr val="FFFFFF"/>
        </a:solidFill>
      </xdr:grpSpPr>
      <xdr:pic>
        <xdr:nvPicPr>
          <xdr:cNvPr id="36" name="Picture 349"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7" name="Picture 350"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38" name="Group 351"/>
        <xdr:cNvGrpSpPr>
          <a:grpSpLocks/>
        </xdr:cNvGrpSpPr>
      </xdr:nvGrpSpPr>
      <xdr:grpSpPr>
        <a:xfrm>
          <a:off x="6781800" y="9525"/>
          <a:ext cx="2066925" cy="504825"/>
          <a:chOff x="461" y="1"/>
          <a:chExt cx="217" cy="53"/>
        </a:xfrm>
        <a:solidFill>
          <a:srgbClr val="FFFFFF"/>
        </a:solidFill>
      </xdr:grpSpPr>
      <xdr:pic>
        <xdr:nvPicPr>
          <xdr:cNvPr id="39" name="Picture 352"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40" name="Picture 353"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1" name="Group 354"/>
        <xdr:cNvGrpSpPr>
          <a:grpSpLocks/>
        </xdr:cNvGrpSpPr>
      </xdr:nvGrpSpPr>
      <xdr:grpSpPr>
        <a:xfrm>
          <a:off x="6781800" y="9525"/>
          <a:ext cx="2066925" cy="504825"/>
          <a:chOff x="461" y="1"/>
          <a:chExt cx="217" cy="53"/>
        </a:xfrm>
        <a:solidFill>
          <a:srgbClr val="FFFFFF"/>
        </a:solidFill>
      </xdr:grpSpPr>
      <xdr:pic>
        <xdr:nvPicPr>
          <xdr:cNvPr id="42" name="Picture 355"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43" name="Picture 356"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4" name="Group 357"/>
        <xdr:cNvGrpSpPr>
          <a:grpSpLocks/>
        </xdr:cNvGrpSpPr>
      </xdr:nvGrpSpPr>
      <xdr:grpSpPr>
        <a:xfrm>
          <a:off x="6781800" y="9525"/>
          <a:ext cx="2066925" cy="504825"/>
          <a:chOff x="461" y="1"/>
          <a:chExt cx="217" cy="53"/>
        </a:xfrm>
        <a:solidFill>
          <a:srgbClr val="FFFFFF"/>
        </a:solidFill>
      </xdr:grpSpPr>
      <xdr:pic>
        <xdr:nvPicPr>
          <xdr:cNvPr id="45" name="Picture 358"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46" name="Picture 359"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7" name="Group 360"/>
        <xdr:cNvGrpSpPr>
          <a:grpSpLocks/>
        </xdr:cNvGrpSpPr>
      </xdr:nvGrpSpPr>
      <xdr:grpSpPr>
        <a:xfrm>
          <a:off x="6781800" y="9525"/>
          <a:ext cx="2066925" cy="504825"/>
          <a:chOff x="461" y="1"/>
          <a:chExt cx="217" cy="53"/>
        </a:xfrm>
        <a:solidFill>
          <a:srgbClr val="FFFFFF"/>
        </a:solidFill>
      </xdr:grpSpPr>
      <xdr:pic>
        <xdr:nvPicPr>
          <xdr:cNvPr id="48" name="Picture 361"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49" name="Picture 362"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50" name="Group 363"/>
        <xdr:cNvGrpSpPr>
          <a:grpSpLocks/>
        </xdr:cNvGrpSpPr>
      </xdr:nvGrpSpPr>
      <xdr:grpSpPr>
        <a:xfrm>
          <a:off x="6781800" y="9525"/>
          <a:ext cx="2066925" cy="504825"/>
          <a:chOff x="461" y="1"/>
          <a:chExt cx="217" cy="53"/>
        </a:xfrm>
        <a:solidFill>
          <a:srgbClr val="FFFFFF"/>
        </a:solidFill>
      </xdr:grpSpPr>
      <xdr:pic>
        <xdr:nvPicPr>
          <xdr:cNvPr id="51" name="Picture 364"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52" name="Picture 365"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53" name="Group 366"/>
        <xdr:cNvGrpSpPr>
          <a:grpSpLocks/>
        </xdr:cNvGrpSpPr>
      </xdr:nvGrpSpPr>
      <xdr:grpSpPr>
        <a:xfrm>
          <a:off x="6781800" y="9525"/>
          <a:ext cx="2066925" cy="504825"/>
          <a:chOff x="461" y="1"/>
          <a:chExt cx="217" cy="53"/>
        </a:xfrm>
        <a:solidFill>
          <a:srgbClr val="FFFFFF"/>
        </a:solidFill>
      </xdr:grpSpPr>
      <xdr:pic>
        <xdr:nvPicPr>
          <xdr:cNvPr id="54" name="Picture 367"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55" name="Picture 368"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56" name="Group 369"/>
        <xdr:cNvGrpSpPr>
          <a:grpSpLocks/>
        </xdr:cNvGrpSpPr>
      </xdr:nvGrpSpPr>
      <xdr:grpSpPr>
        <a:xfrm>
          <a:off x="6781800" y="9525"/>
          <a:ext cx="2066925" cy="504825"/>
          <a:chOff x="461" y="1"/>
          <a:chExt cx="217" cy="53"/>
        </a:xfrm>
        <a:solidFill>
          <a:srgbClr val="FFFFFF"/>
        </a:solidFill>
      </xdr:grpSpPr>
      <xdr:pic>
        <xdr:nvPicPr>
          <xdr:cNvPr id="57" name="Picture 370"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58" name="Picture 371"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59" name="Group 372"/>
        <xdr:cNvGrpSpPr>
          <a:grpSpLocks/>
        </xdr:cNvGrpSpPr>
      </xdr:nvGrpSpPr>
      <xdr:grpSpPr>
        <a:xfrm>
          <a:off x="6781800" y="9525"/>
          <a:ext cx="2066925" cy="504825"/>
          <a:chOff x="461" y="1"/>
          <a:chExt cx="217" cy="53"/>
        </a:xfrm>
        <a:solidFill>
          <a:srgbClr val="FFFFFF"/>
        </a:solidFill>
      </xdr:grpSpPr>
      <xdr:pic>
        <xdr:nvPicPr>
          <xdr:cNvPr id="60" name="Picture 373"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61" name="Picture 374"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62" name="Group 375"/>
        <xdr:cNvGrpSpPr>
          <a:grpSpLocks/>
        </xdr:cNvGrpSpPr>
      </xdr:nvGrpSpPr>
      <xdr:grpSpPr>
        <a:xfrm>
          <a:off x="6781800" y="9525"/>
          <a:ext cx="2066925" cy="504825"/>
          <a:chOff x="461" y="1"/>
          <a:chExt cx="217" cy="53"/>
        </a:xfrm>
        <a:solidFill>
          <a:srgbClr val="FFFFFF"/>
        </a:solidFill>
      </xdr:grpSpPr>
      <xdr:pic>
        <xdr:nvPicPr>
          <xdr:cNvPr id="63" name="Picture 376"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64" name="Picture 377"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65" name="Group 378"/>
        <xdr:cNvGrpSpPr>
          <a:grpSpLocks/>
        </xdr:cNvGrpSpPr>
      </xdr:nvGrpSpPr>
      <xdr:grpSpPr>
        <a:xfrm>
          <a:off x="6781800" y="9525"/>
          <a:ext cx="2066925" cy="504825"/>
          <a:chOff x="461" y="1"/>
          <a:chExt cx="217" cy="53"/>
        </a:xfrm>
        <a:solidFill>
          <a:srgbClr val="FFFFFF"/>
        </a:solidFill>
      </xdr:grpSpPr>
      <xdr:pic>
        <xdr:nvPicPr>
          <xdr:cNvPr id="66" name="Picture 379"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67" name="Picture 380"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68" name="Group 381"/>
        <xdr:cNvGrpSpPr>
          <a:grpSpLocks/>
        </xdr:cNvGrpSpPr>
      </xdr:nvGrpSpPr>
      <xdr:grpSpPr>
        <a:xfrm>
          <a:off x="6781800" y="9525"/>
          <a:ext cx="2066925" cy="504825"/>
          <a:chOff x="461" y="1"/>
          <a:chExt cx="217" cy="53"/>
        </a:xfrm>
        <a:solidFill>
          <a:srgbClr val="FFFFFF"/>
        </a:solidFill>
      </xdr:grpSpPr>
      <xdr:pic>
        <xdr:nvPicPr>
          <xdr:cNvPr id="69" name="Picture 382"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70" name="Picture 383"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71" name="Group 384"/>
        <xdr:cNvGrpSpPr>
          <a:grpSpLocks/>
        </xdr:cNvGrpSpPr>
      </xdr:nvGrpSpPr>
      <xdr:grpSpPr>
        <a:xfrm>
          <a:off x="6781800" y="9525"/>
          <a:ext cx="2066925" cy="504825"/>
          <a:chOff x="461" y="1"/>
          <a:chExt cx="217" cy="53"/>
        </a:xfrm>
        <a:solidFill>
          <a:srgbClr val="FFFFFF"/>
        </a:solidFill>
      </xdr:grpSpPr>
      <xdr:pic>
        <xdr:nvPicPr>
          <xdr:cNvPr id="72" name="Picture 385"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73" name="Picture 386"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9525</xdr:rowOff>
    </xdr:from>
    <xdr:to>
      <xdr:col>15</xdr:col>
      <xdr:colOff>0</xdr:colOff>
      <xdr:row>1</xdr:row>
      <xdr:rowOff>238125</xdr:rowOff>
    </xdr:to>
    <xdr:grpSp>
      <xdr:nvGrpSpPr>
        <xdr:cNvPr id="1" name="Group 5"/>
        <xdr:cNvGrpSpPr>
          <a:grpSpLocks/>
        </xdr:cNvGrpSpPr>
      </xdr:nvGrpSpPr>
      <xdr:grpSpPr>
        <a:xfrm>
          <a:off x="6781800" y="9525"/>
          <a:ext cx="2066925" cy="504825"/>
          <a:chOff x="461" y="1"/>
          <a:chExt cx="217" cy="53"/>
        </a:xfrm>
        <a:solidFill>
          <a:srgbClr val="FFFFFF"/>
        </a:solidFill>
      </xdr:grpSpPr>
      <xdr:pic>
        <xdr:nvPicPr>
          <xdr:cNvPr id="2" name="Picture 6"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 name="Picture 7"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 name="Group 29"/>
        <xdr:cNvGrpSpPr>
          <a:grpSpLocks/>
        </xdr:cNvGrpSpPr>
      </xdr:nvGrpSpPr>
      <xdr:grpSpPr>
        <a:xfrm>
          <a:off x="6781800" y="9525"/>
          <a:ext cx="2066925" cy="504825"/>
          <a:chOff x="461" y="1"/>
          <a:chExt cx="217" cy="53"/>
        </a:xfrm>
        <a:solidFill>
          <a:srgbClr val="FFFFFF"/>
        </a:solidFill>
      </xdr:grpSpPr>
      <xdr:pic>
        <xdr:nvPicPr>
          <xdr:cNvPr id="5" name="Picture 30"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6" name="Picture 31"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7" name="Group 32"/>
        <xdr:cNvGrpSpPr>
          <a:grpSpLocks/>
        </xdr:cNvGrpSpPr>
      </xdr:nvGrpSpPr>
      <xdr:grpSpPr>
        <a:xfrm>
          <a:off x="6781800" y="9525"/>
          <a:ext cx="2066925" cy="504825"/>
          <a:chOff x="461" y="1"/>
          <a:chExt cx="217" cy="53"/>
        </a:xfrm>
        <a:solidFill>
          <a:srgbClr val="FFFFFF"/>
        </a:solidFill>
      </xdr:grpSpPr>
      <xdr:pic>
        <xdr:nvPicPr>
          <xdr:cNvPr id="8" name="Picture 33"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9" name="Picture 34"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0" name="Group 35"/>
        <xdr:cNvGrpSpPr>
          <a:grpSpLocks/>
        </xdr:cNvGrpSpPr>
      </xdr:nvGrpSpPr>
      <xdr:grpSpPr>
        <a:xfrm>
          <a:off x="6781800" y="9525"/>
          <a:ext cx="2066925" cy="504825"/>
          <a:chOff x="461" y="1"/>
          <a:chExt cx="217" cy="53"/>
        </a:xfrm>
        <a:solidFill>
          <a:srgbClr val="FFFFFF"/>
        </a:solidFill>
      </xdr:grpSpPr>
      <xdr:pic>
        <xdr:nvPicPr>
          <xdr:cNvPr id="11" name="Picture 36"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2" name="Picture 37"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3" name="Group 38"/>
        <xdr:cNvGrpSpPr>
          <a:grpSpLocks/>
        </xdr:cNvGrpSpPr>
      </xdr:nvGrpSpPr>
      <xdr:grpSpPr>
        <a:xfrm>
          <a:off x="6781800" y="9525"/>
          <a:ext cx="2066925" cy="504825"/>
          <a:chOff x="461" y="1"/>
          <a:chExt cx="217" cy="53"/>
        </a:xfrm>
        <a:solidFill>
          <a:srgbClr val="FFFFFF"/>
        </a:solidFill>
      </xdr:grpSpPr>
      <xdr:pic>
        <xdr:nvPicPr>
          <xdr:cNvPr id="14" name="Picture 39"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5" name="Picture 40"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6" name="Group 41"/>
        <xdr:cNvGrpSpPr>
          <a:grpSpLocks/>
        </xdr:cNvGrpSpPr>
      </xdr:nvGrpSpPr>
      <xdr:grpSpPr>
        <a:xfrm>
          <a:off x="6781800" y="9525"/>
          <a:ext cx="2066925" cy="504825"/>
          <a:chOff x="461" y="1"/>
          <a:chExt cx="217" cy="53"/>
        </a:xfrm>
        <a:solidFill>
          <a:srgbClr val="FFFFFF"/>
        </a:solidFill>
      </xdr:grpSpPr>
      <xdr:pic>
        <xdr:nvPicPr>
          <xdr:cNvPr id="17" name="Picture 42"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8" name="Picture 43"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9" name="Group 44"/>
        <xdr:cNvGrpSpPr>
          <a:grpSpLocks/>
        </xdr:cNvGrpSpPr>
      </xdr:nvGrpSpPr>
      <xdr:grpSpPr>
        <a:xfrm>
          <a:off x="6781800" y="9525"/>
          <a:ext cx="2066925" cy="504825"/>
          <a:chOff x="461" y="1"/>
          <a:chExt cx="217" cy="53"/>
        </a:xfrm>
        <a:solidFill>
          <a:srgbClr val="FFFFFF"/>
        </a:solidFill>
      </xdr:grpSpPr>
      <xdr:pic>
        <xdr:nvPicPr>
          <xdr:cNvPr id="20" name="Picture 45"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21" name="Picture 46"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22" name="Group 47"/>
        <xdr:cNvGrpSpPr>
          <a:grpSpLocks/>
        </xdr:cNvGrpSpPr>
      </xdr:nvGrpSpPr>
      <xdr:grpSpPr>
        <a:xfrm>
          <a:off x="6781800" y="9525"/>
          <a:ext cx="2066925" cy="504825"/>
          <a:chOff x="461" y="1"/>
          <a:chExt cx="217" cy="53"/>
        </a:xfrm>
        <a:solidFill>
          <a:srgbClr val="FFFFFF"/>
        </a:solidFill>
      </xdr:grpSpPr>
      <xdr:pic>
        <xdr:nvPicPr>
          <xdr:cNvPr id="23" name="Picture 48"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24" name="Picture 49"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25" name="Group 50"/>
        <xdr:cNvGrpSpPr>
          <a:grpSpLocks/>
        </xdr:cNvGrpSpPr>
      </xdr:nvGrpSpPr>
      <xdr:grpSpPr>
        <a:xfrm>
          <a:off x="6781800" y="9525"/>
          <a:ext cx="2066925" cy="504825"/>
          <a:chOff x="461" y="1"/>
          <a:chExt cx="217" cy="53"/>
        </a:xfrm>
        <a:solidFill>
          <a:srgbClr val="FFFFFF"/>
        </a:solidFill>
      </xdr:grpSpPr>
      <xdr:pic>
        <xdr:nvPicPr>
          <xdr:cNvPr id="26" name="Picture 51"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27" name="Picture 52"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28" name="Group 53"/>
        <xdr:cNvGrpSpPr>
          <a:grpSpLocks/>
        </xdr:cNvGrpSpPr>
      </xdr:nvGrpSpPr>
      <xdr:grpSpPr>
        <a:xfrm>
          <a:off x="6781800" y="9525"/>
          <a:ext cx="2066925" cy="504825"/>
          <a:chOff x="461" y="1"/>
          <a:chExt cx="217" cy="53"/>
        </a:xfrm>
        <a:solidFill>
          <a:srgbClr val="FFFFFF"/>
        </a:solidFill>
      </xdr:grpSpPr>
      <xdr:pic>
        <xdr:nvPicPr>
          <xdr:cNvPr id="29" name="Picture 54"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0" name="Picture 55"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31" name="Group 56"/>
        <xdr:cNvGrpSpPr>
          <a:grpSpLocks/>
        </xdr:cNvGrpSpPr>
      </xdr:nvGrpSpPr>
      <xdr:grpSpPr>
        <a:xfrm>
          <a:off x="6781800" y="9525"/>
          <a:ext cx="2066925" cy="504825"/>
          <a:chOff x="461" y="1"/>
          <a:chExt cx="217" cy="53"/>
        </a:xfrm>
        <a:solidFill>
          <a:srgbClr val="FFFFFF"/>
        </a:solidFill>
      </xdr:grpSpPr>
      <xdr:pic>
        <xdr:nvPicPr>
          <xdr:cNvPr id="32" name="Picture 57"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3" name="Picture 58"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34" name="Group 59"/>
        <xdr:cNvGrpSpPr>
          <a:grpSpLocks/>
        </xdr:cNvGrpSpPr>
      </xdr:nvGrpSpPr>
      <xdr:grpSpPr>
        <a:xfrm>
          <a:off x="6781800" y="9525"/>
          <a:ext cx="2066925" cy="504825"/>
          <a:chOff x="461" y="1"/>
          <a:chExt cx="217" cy="53"/>
        </a:xfrm>
        <a:solidFill>
          <a:srgbClr val="FFFFFF"/>
        </a:solidFill>
      </xdr:grpSpPr>
      <xdr:pic>
        <xdr:nvPicPr>
          <xdr:cNvPr id="35" name="Picture 60"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6" name="Picture 61"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37" name="Group 62"/>
        <xdr:cNvGrpSpPr>
          <a:grpSpLocks/>
        </xdr:cNvGrpSpPr>
      </xdr:nvGrpSpPr>
      <xdr:grpSpPr>
        <a:xfrm>
          <a:off x="6781800" y="9525"/>
          <a:ext cx="2066925" cy="504825"/>
          <a:chOff x="461" y="1"/>
          <a:chExt cx="217" cy="53"/>
        </a:xfrm>
        <a:solidFill>
          <a:srgbClr val="FFFFFF"/>
        </a:solidFill>
      </xdr:grpSpPr>
      <xdr:pic>
        <xdr:nvPicPr>
          <xdr:cNvPr id="38" name="Picture 63"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9" name="Picture 64"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0" name="Group 65"/>
        <xdr:cNvGrpSpPr>
          <a:grpSpLocks/>
        </xdr:cNvGrpSpPr>
      </xdr:nvGrpSpPr>
      <xdr:grpSpPr>
        <a:xfrm>
          <a:off x="6781800" y="9525"/>
          <a:ext cx="2066925" cy="504825"/>
          <a:chOff x="461" y="1"/>
          <a:chExt cx="217" cy="53"/>
        </a:xfrm>
        <a:solidFill>
          <a:srgbClr val="FFFFFF"/>
        </a:solidFill>
      </xdr:grpSpPr>
      <xdr:pic>
        <xdr:nvPicPr>
          <xdr:cNvPr id="41" name="Picture 66"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42" name="Picture 67"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3" name="Group 68"/>
        <xdr:cNvGrpSpPr>
          <a:grpSpLocks/>
        </xdr:cNvGrpSpPr>
      </xdr:nvGrpSpPr>
      <xdr:grpSpPr>
        <a:xfrm>
          <a:off x="6781800" y="9525"/>
          <a:ext cx="2066925" cy="504825"/>
          <a:chOff x="461" y="1"/>
          <a:chExt cx="217" cy="53"/>
        </a:xfrm>
        <a:solidFill>
          <a:srgbClr val="FFFFFF"/>
        </a:solidFill>
      </xdr:grpSpPr>
      <xdr:pic>
        <xdr:nvPicPr>
          <xdr:cNvPr id="44" name="Picture 69"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45" name="Picture 70"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6" name="Group 71"/>
        <xdr:cNvGrpSpPr>
          <a:grpSpLocks/>
        </xdr:cNvGrpSpPr>
      </xdr:nvGrpSpPr>
      <xdr:grpSpPr>
        <a:xfrm>
          <a:off x="6781800" y="9525"/>
          <a:ext cx="2066925" cy="504825"/>
          <a:chOff x="461" y="1"/>
          <a:chExt cx="217" cy="53"/>
        </a:xfrm>
        <a:solidFill>
          <a:srgbClr val="FFFFFF"/>
        </a:solidFill>
      </xdr:grpSpPr>
      <xdr:pic>
        <xdr:nvPicPr>
          <xdr:cNvPr id="47" name="Picture 72"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48" name="Picture 73"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9" name="Group 74"/>
        <xdr:cNvGrpSpPr>
          <a:grpSpLocks/>
        </xdr:cNvGrpSpPr>
      </xdr:nvGrpSpPr>
      <xdr:grpSpPr>
        <a:xfrm>
          <a:off x="6781800" y="9525"/>
          <a:ext cx="2066925" cy="504825"/>
          <a:chOff x="461" y="1"/>
          <a:chExt cx="217" cy="53"/>
        </a:xfrm>
        <a:solidFill>
          <a:srgbClr val="FFFFFF"/>
        </a:solidFill>
      </xdr:grpSpPr>
      <xdr:pic>
        <xdr:nvPicPr>
          <xdr:cNvPr id="50" name="Picture 75"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51" name="Picture 76"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52" name="Group 77"/>
        <xdr:cNvGrpSpPr>
          <a:grpSpLocks/>
        </xdr:cNvGrpSpPr>
      </xdr:nvGrpSpPr>
      <xdr:grpSpPr>
        <a:xfrm>
          <a:off x="6781800" y="9525"/>
          <a:ext cx="2066925" cy="504825"/>
          <a:chOff x="461" y="1"/>
          <a:chExt cx="217" cy="53"/>
        </a:xfrm>
        <a:solidFill>
          <a:srgbClr val="FFFFFF"/>
        </a:solidFill>
      </xdr:grpSpPr>
      <xdr:pic>
        <xdr:nvPicPr>
          <xdr:cNvPr id="53" name="Picture 78"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54" name="Picture 79"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55" name="Group 80"/>
        <xdr:cNvGrpSpPr>
          <a:grpSpLocks/>
        </xdr:cNvGrpSpPr>
      </xdr:nvGrpSpPr>
      <xdr:grpSpPr>
        <a:xfrm>
          <a:off x="6781800" y="9525"/>
          <a:ext cx="2066925" cy="504825"/>
          <a:chOff x="461" y="1"/>
          <a:chExt cx="217" cy="53"/>
        </a:xfrm>
        <a:solidFill>
          <a:srgbClr val="FFFFFF"/>
        </a:solidFill>
      </xdr:grpSpPr>
      <xdr:pic>
        <xdr:nvPicPr>
          <xdr:cNvPr id="56" name="Picture 81"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57" name="Picture 82"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58" name="Group 83"/>
        <xdr:cNvGrpSpPr>
          <a:grpSpLocks/>
        </xdr:cNvGrpSpPr>
      </xdr:nvGrpSpPr>
      <xdr:grpSpPr>
        <a:xfrm>
          <a:off x="6781800" y="9525"/>
          <a:ext cx="2066925" cy="504825"/>
          <a:chOff x="461" y="1"/>
          <a:chExt cx="217" cy="53"/>
        </a:xfrm>
        <a:solidFill>
          <a:srgbClr val="FFFFFF"/>
        </a:solidFill>
      </xdr:grpSpPr>
      <xdr:pic>
        <xdr:nvPicPr>
          <xdr:cNvPr id="59" name="Picture 84"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60" name="Picture 85"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61" name="Group 86"/>
        <xdr:cNvGrpSpPr>
          <a:grpSpLocks/>
        </xdr:cNvGrpSpPr>
      </xdr:nvGrpSpPr>
      <xdr:grpSpPr>
        <a:xfrm>
          <a:off x="6781800" y="9525"/>
          <a:ext cx="2066925" cy="504825"/>
          <a:chOff x="461" y="1"/>
          <a:chExt cx="217" cy="53"/>
        </a:xfrm>
        <a:solidFill>
          <a:srgbClr val="FFFFFF"/>
        </a:solidFill>
      </xdr:grpSpPr>
      <xdr:pic>
        <xdr:nvPicPr>
          <xdr:cNvPr id="62" name="Picture 87"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63" name="Picture 88"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64" name="Group 89"/>
        <xdr:cNvGrpSpPr>
          <a:grpSpLocks/>
        </xdr:cNvGrpSpPr>
      </xdr:nvGrpSpPr>
      <xdr:grpSpPr>
        <a:xfrm>
          <a:off x="6781800" y="9525"/>
          <a:ext cx="2066925" cy="504825"/>
          <a:chOff x="461" y="1"/>
          <a:chExt cx="217" cy="53"/>
        </a:xfrm>
        <a:solidFill>
          <a:srgbClr val="FFFFFF"/>
        </a:solidFill>
      </xdr:grpSpPr>
      <xdr:pic>
        <xdr:nvPicPr>
          <xdr:cNvPr id="65" name="Picture 90"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66" name="Picture 91"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67" name="Group 92"/>
        <xdr:cNvGrpSpPr>
          <a:grpSpLocks/>
        </xdr:cNvGrpSpPr>
      </xdr:nvGrpSpPr>
      <xdr:grpSpPr>
        <a:xfrm>
          <a:off x="6781800" y="9525"/>
          <a:ext cx="2066925" cy="504825"/>
          <a:chOff x="461" y="1"/>
          <a:chExt cx="217" cy="53"/>
        </a:xfrm>
        <a:solidFill>
          <a:srgbClr val="FFFFFF"/>
        </a:solidFill>
      </xdr:grpSpPr>
      <xdr:pic>
        <xdr:nvPicPr>
          <xdr:cNvPr id="68" name="Picture 93"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69" name="Picture 94"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70" name="Group 95"/>
        <xdr:cNvGrpSpPr>
          <a:grpSpLocks/>
        </xdr:cNvGrpSpPr>
      </xdr:nvGrpSpPr>
      <xdr:grpSpPr>
        <a:xfrm>
          <a:off x="6781800" y="9525"/>
          <a:ext cx="2066925" cy="504825"/>
          <a:chOff x="461" y="1"/>
          <a:chExt cx="217" cy="53"/>
        </a:xfrm>
        <a:solidFill>
          <a:srgbClr val="FFFFFF"/>
        </a:solidFill>
      </xdr:grpSpPr>
      <xdr:pic>
        <xdr:nvPicPr>
          <xdr:cNvPr id="71" name="Picture 96"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72" name="Picture 97"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19</xdr:row>
      <xdr:rowOff>0</xdr:rowOff>
    </xdr:from>
    <xdr:to>
      <xdr:col>2</xdr:col>
      <xdr:colOff>57150</xdr:colOff>
      <xdr:row>19</xdr:row>
      <xdr:rowOff>0</xdr:rowOff>
    </xdr:to>
    <xdr:sp>
      <xdr:nvSpPr>
        <xdr:cNvPr id="1" name="Line 28"/>
        <xdr:cNvSpPr>
          <a:spLocks/>
        </xdr:cNvSpPr>
      </xdr:nvSpPr>
      <xdr:spPr>
        <a:xfrm flipV="1">
          <a:off x="1352550" y="40100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23</xdr:row>
      <xdr:rowOff>0</xdr:rowOff>
    </xdr:from>
    <xdr:to>
      <xdr:col>2</xdr:col>
      <xdr:colOff>57150</xdr:colOff>
      <xdr:row>23</xdr:row>
      <xdr:rowOff>0</xdr:rowOff>
    </xdr:to>
    <xdr:sp>
      <xdr:nvSpPr>
        <xdr:cNvPr id="2" name="Line 33"/>
        <xdr:cNvSpPr>
          <a:spLocks/>
        </xdr:cNvSpPr>
      </xdr:nvSpPr>
      <xdr:spPr>
        <a:xfrm flipV="1">
          <a:off x="1352550" y="4695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38</xdr:row>
      <xdr:rowOff>0</xdr:rowOff>
    </xdr:from>
    <xdr:to>
      <xdr:col>2</xdr:col>
      <xdr:colOff>57150</xdr:colOff>
      <xdr:row>38</xdr:row>
      <xdr:rowOff>0</xdr:rowOff>
    </xdr:to>
    <xdr:sp>
      <xdr:nvSpPr>
        <xdr:cNvPr id="3" name="Line 133"/>
        <xdr:cNvSpPr>
          <a:spLocks/>
        </xdr:cNvSpPr>
      </xdr:nvSpPr>
      <xdr:spPr>
        <a:xfrm flipV="1">
          <a:off x="1352550" y="72675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38</xdr:row>
      <xdr:rowOff>0</xdr:rowOff>
    </xdr:from>
    <xdr:to>
      <xdr:col>2</xdr:col>
      <xdr:colOff>57150</xdr:colOff>
      <xdr:row>38</xdr:row>
      <xdr:rowOff>0</xdr:rowOff>
    </xdr:to>
    <xdr:sp>
      <xdr:nvSpPr>
        <xdr:cNvPr id="4" name="Line 145"/>
        <xdr:cNvSpPr>
          <a:spLocks/>
        </xdr:cNvSpPr>
      </xdr:nvSpPr>
      <xdr:spPr>
        <a:xfrm flipV="1">
          <a:off x="1352550" y="72675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257175</xdr:colOff>
      <xdr:row>0</xdr:row>
      <xdr:rowOff>9525</xdr:rowOff>
    </xdr:from>
    <xdr:to>
      <xdr:col>15</xdr:col>
      <xdr:colOff>0</xdr:colOff>
      <xdr:row>1</xdr:row>
      <xdr:rowOff>238125</xdr:rowOff>
    </xdr:to>
    <xdr:grpSp>
      <xdr:nvGrpSpPr>
        <xdr:cNvPr id="5" name="Group 154"/>
        <xdr:cNvGrpSpPr>
          <a:grpSpLocks/>
        </xdr:cNvGrpSpPr>
      </xdr:nvGrpSpPr>
      <xdr:grpSpPr>
        <a:xfrm>
          <a:off x="6781800" y="9525"/>
          <a:ext cx="2066925" cy="504825"/>
          <a:chOff x="461" y="1"/>
          <a:chExt cx="217" cy="53"/>
        </a:xfrm>
        <a:solidFill>
          <a:srgbClr val="FFFFFF"/>
        </a:solidFill>
      </xdr:grpSpPr>
      <xdr:pic>
        <xdr:nvPicPr>
          <xdr:cNvPr id="6" name="Picture 155"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7" name="Picture 156"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8" name="Group 246"/>
        <xdr:cNvGrpSpPr>
          <a:grpSpLocks/>
        </xdr:cNvGrpSpPr>
      </xdr:nvGrpSpPr>
      <xdr:grpSpPr>
        <a:xfrm>
          <a:off x="6781800" y="9525"/>
          <a:ext cx="2066925" cy="504825"/>
          <a:chOff x="461" y="1"/>
          <a:chExt cx="217" cy="53"/>
        </a:xfrm>
        <a:solidFill>
          <a:srgbClr val="FFFFFF"/>
        </a:solidFill>
      </xdr:grpSpPr>
      <xdr:pic>
        <xdr:nvPicPr>
          <xdr:cNvPr id="9" name="Picture 247"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0" name="Picture 248"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1" name="Group 249"/>
        <xdr:cNvGrpSpPr>
          <a:grpSpLocks/>
        </xdr:cNvGrpSpPr>
      </xdr:nvGrpSpPr>
      <xdr:grpSpPr>
        <a:xfrm>
          <a:off x="6781800" y="9525"/>
          <a:ext cx="2066925" cy="504825"/>
          <a:chOff x="461" y="1"/>
          <a:chExt cx="217" cy="53"/>
        </a:xfrm>
        <a:solidFill>
          <a:srgbClr val="FFFFFF"/>
        </a:solidFill>
      </xdr:grpSpPr>
      <xdr:pic>
        <xdr:nvPicPr>
          <xdr:cNvPr id="12" name="Picture 250"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3" name="Picture 251"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4" name="Group 252"/>
        <xdr:cNvGrpSpPr>
          <a:grpSpLocks/>
        </xdr:cNvGrpSpPr>
      </xdr:nvGrpSpPr>
      <xdr:grpSpPr>
        <a:xfrm>
          <a:off x="6781800" y="9525"/>
          <a:ext cx="2066925" cy="504825"/>
          <a:chOff x="461" y="1"/>
          <a:chExt cx="217" cy="53"/>
        </a:xfrm>
        <a:solidFill>
          <a:srgbClr val="FFFFFF"/>
        </a:solidFill>
      </xdr:grpSpPr>
      <xdr:pic>
        <xdr:nvPicPr>
          <xdr:cNvPr id="15" name="Picture 253"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6" name="Picture 254"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7" name="Group 255"/>
        <xdr:cNvGrpSpPr>
          <a:grpSpLocks/>
        </xdr:cNvGrpSpPr>
      </xdr:nvGrpSpPr>
      <xdr:grpSpPr>
        <a:xfrm>
          <a:off x="6781800" y="9525"/>
          <a:ext cx="2066925" cy="504825"/>
          <a:chOff x="461" y="1"/>
          <a:chExt cx="217" cy="53"/>
        </a:xfrm>
        <a:solidFill>
          <a:srgbClr val="FFFFFF"/>
        </a:solidFill>
      </xdr:grpSpPr>
      <xdr:pic>
        <xdr:nvPicPr>
          <xdr:cNvPr id="18" name="Picture 256"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9" name="Picture 257"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20" name="Group 258"/>
        <xdr:cNvGrpSpPr>
          <a:grpSpLocks/>
        </xdr:cNvGrpSpPr>
      </xdr:nvGrpSpPr>
      <xdr:grpSpPr>
        <a:xfrm>
          <a:off x="6781800" y="9525"/>
          <a:ext cx="2066925" cy="504825"/>
          <a:chOff x="461" y="1"/>
          <a:chExt cx="217" cy="53"/>
        </a:xfrm>
        <a:solidFill>
          <a:srgbClr val="FFFFFF"/>
        </a:solidFill>
      </xdr:grpSpPr>
      <xdr:pic>
        <xdr:nvPicPr>
          <xdr:cNvPr id="21" name="Picture 259"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22" name="Picture 260"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23" name="Group 261"/>
        <xdr:cNvGrpSpPr>
          <a:grpSpLocks/>
        </xdr:cNvGrpSpPr>
      </xdr:nvGrpSpPr>
      <xdr:grpSpPr>
        <a:xfrm>
          <a:off x="6781800" y="9525"/>
          <a:ext cx="2066925" cy="504825"/>
          <a:chOff x="461" y="1"/>
          <a:chExt cx="217" cy="53"/>
        </a:xfrm>
        <a:solidFill>
          <a:srgbClr val="FFFFFF"/>
        </a:solidFill>
      </xdr:grpSpPr>
      <xdr:pic>
        <xdr:nvPicPr>
          <xdr:cNvPr id="24" name="Picture 262"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25" name="Picture 263"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26" name="Group 268"/>
        <xdr:cNvGrpSpPr>
          <a:grpSpLocks/>
        </xdr:cNvGrpSpPr>
      </xdr:nvGrpSpPr>
      <xdr:grpSpPr>
        <a:xfrm>
          <a:off x="6781800" y="9525"/>
          <a:ext cx="2066925" cy="504825"/>
          <a:chOff x="461" y="1"/>
          <a:chExt cx="217" cy="53"/>
        </a:xfrm>
        <a:solidFill>
          <a:srgbClr val="FFFFFF"/>
        </a:solidFill>
      </xdr:grpSpPr>
      <xdr:pic>
        <xdr:nvPicPr>
          <xdr:cNvPr id="27" name="Picture 269"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28" name="Picture 270"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29" name="Group 271"/>
        <xdr:cNvGrpSpPr>
          <a:grpSpLocks/>
        </xdr:cNvGrpSpPr>
      </xdr:nvGrpSpPr>
      <xdr:grpSpPr>
        <a:xfrm>
          <a:off x="6781800" y="9525"/>
          <a:ext cx="2066925" cy="504825"/>
          <a:chOff x="461" y="1"/>
          <a:chExt cx="217" cy="53"/>
        </a:xfrm>
        <a:solidFill>
          <a:srgbClr val="FFFFFF"/>
        </a:solidFill>
      </xdr:grpSpPr>
      <xdr:pic>
        <xdr:nvPicPr>
          <xdr:cNvPr id="30" name="Picture 272"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1" name="Picture 273"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32" name="Group 274"/>
        <xdr:cNvGrpSpPr>
          <a:grpSpLocks/>
        </xdr:cNvGrpSpPr>
      </xdr:nvGrpSpPr>
      <xdr:grpSpPr>
        <a:xfrm>
          <a:off x="6781800" y="9525"/>
          <a:ext cx="2066925" cy="504825"/>
          <a:chOff x="461" y="1"/>
          <a:chExt cx="217" cy="53"/>
        </a:xfrm>
        <a:solidFill>
          <a:srgbClr val="FFFFFF"/>
        </a:solidFill>
      </xdr:grpSpPr>
      <xdr:pic>
        <xdr:nvPicPr>
          <xdr:cNvPr id="33" name="Picture 275"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4" name="Picture 276"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35" name="Group 277"/>
        <xdr:cNvGrpSpPr>
          <a:grpSpLocks/>
        </xdr:cNvGrpSpPr>
      </xdr:nvGrpSpPr>
      <xdr:grpSpPr>
        <a:xfrm>
          <a:off x="6781800" y="9525"/>
          <a:ext cx="2066925" cy="504825"/>
          <a:chOff x="461" y="1"/>
          <a:chExt cx="217" cy="53"/>
        </a:xfrm>
        <a:solidFill>
          <a:srgbClr val="FFFFFF"/>
        </a:solidFill>
      </xdr:grpSpPr>
      <xdr:pic>
        <xdr:nvPicPr>
          <xdr:cNvPr id="36" name="Picture 278"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7" name="Picture 279"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38" name="Group 280"/>
        <xdr:cNvGrpSpPr>
          <a:grpSpLocks/>
        </xdr:cNvGrpSpPr>
      </xdr:nvGrpSpPr>
      <xdr:grpSpPr>
        <a:xfrm>
          <a:off x="6781800" y="9525"/>
          <a:ext cx="2066925" cy="504825"/>
          <a:chOff x="461" y="1"/>
          <a:chExt cx="217" cy="53"/>
        </a:xfrm>
        <a:solidFill>
          <a:srgbClr val="FFFFFF"/>
        </a:solidFill>
      </xdr:grpSpPr>
      <xdr:pic>
        <xdr:nvPicPr>
          <xdr:cNvPr id="39" name="Picture 281"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40" name="Picture 282"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1" name="Group 283"/>
        <xdr:cNvGrpSpPr>
          <a:grpSpLocks/>
        </xdr:cNvGrpSpPr>
      </xdr:nvGrpSpPr>
      <xdr:grpSpPr>
        <a:xfrm>
          <a:off x="6781800" y="9525"/>
          <a:ext cx="2066925" cy="504825"/>
          <a:chOff x="461" y="1"/>
          <a:chExt cx="217" cy="53"/>
        </a:xfrm>
        <a:solidFill>
          <a:srgbClr val="FFFFFF"/>
        </a:solidFill>
      </xdr:grpSpPr>
      <xdr:pic>
        <xdr:nvPicPr>
          <xdr:cNvPr id="42" name="Picture 284"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43" name="Picture 285"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4" name="Group 286"/>
        <xdr:cNvGrpSpPr>
          <a:grpSpLocks/>
        </xdr:cNvGrpSpPr>
      </xdr:nvGrpSpPr>
      <xdr:grpSpPr>
        <a:xfrm>
          <a:off x="6781800" y="9525"/>
          <a:ext cx="2066925" cy="504825"/>
          <a:chOff x="461" y="1"/>
          <a:chExt cx="217" cy="53"/>
        </a:xfrm>
        <a:solidFill>
          <a:srgbClr val="FFFFFF"/>
        </a:solidFill>
      </xdr:grpSpPr>
      <xdr:pic>
        <xdr:nvPicPr>
          <xdr:cNvPr id="45" name="Picture 287"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46" name="Picture 288"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7" name="Group 289"/>
        <xdr:cNvGrpSpPr>
          <a:grpSpLocks/>
        </xdr:cNvGrpSpPr>
      </xdr:nvGrpSpPr>
      <xdr:grpSpPr>
        <a:xfrm>
          <a:off x="6781800" y="9525"/>
          <a:ext cx="2066925" cy="504825"/>
          <a:chOff x="461" y="1"/>
          <a:chExt cx="217" cy="53"/>
        </a:xfrm>
        <a:solidFill>
          <a:srgbClr val="FFFFFF"/>
        </a:solidFill>
      </xdr:grpSpPr>
      <xdr:pic>
        <xdr:nvPicPr>
          <xdr:cNvPr id="48" name="Picture 290"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49" name="Picture 291"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50" name="Group 292"/>
        <xdr:cNvGrpSpPr>
          <a:grpSpLocks/>
        </xdr:cNvGrpSpPr>
      </xdr:nvGrpSpPr>
      <xdr:grpSpPr>
        <a:xfrm>
          <a:off x="6781800" y="9525"/>
          <a:ext cx="2066925" cy="504825"/>
          <a:chOff x="461" y="1"/>
          <a:chExt cx="217" cy="53"/>
        </a:xfrm>
        <a:solidFill>
          <a:srgbClr val="FFFFFF"/>
        </a:solidFill>
      </xdr:grpSpPr>
      <xdr:pic>
        <xdr:nvPicPr>
          <xdr:cNvPr id="51" name="Picture 293"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52" name="Picture 294"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53" name="Group 295"/>
        <xdr:cNvGrpSpPr>
          <a:grpSpLocks/>
        </xdr:cNvGrpSpPr>
      </xdr:nvGrpSpPr>
      <xdr:grpSpPr>
        <a:xfrm>
          <a:off x="6781800" y="9525"/>
          <a:ext cx="2066925" cy="504825"/>
          <a:chOff x="461" y="1"/>
          <a:chExt cx="217" cy="53"/>
        </a:xfrm>
        <a:solidFill>
          <a:srgbClr val="FFFFFF"/>
        </a:solidFill>
      </xdr:grpSpPr>
      <xdr:pic>
        <xdr:nvPicPr>
          <xdr:cNvPr id="54" name="Picture 296"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55" name="Picture 297"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56" name="Group 298"/>
        <xdr:cNvGrpSpPr>
          <a:grpSpLocks/>
        </xdr:cNvGrpSpPr>
      </xdr:nvGrpSpPr>
      <xdr:grpSpPr>
        <a:xfrm>
          <a:off x="6781800" y="9525"/>
          <a:ext cx="2066925" cy="504825"/>
          <a:chOff x="461" y="1"/>
          <a:chExt cx="217" cy="53"/>
        </a:xfrm>
        <a:solidFill>
          <a:srgbClr val="FFFFFF"/>
        </a:solidFill>
      </xdr:grpSpPr>
      <xdr:pic>
        <xdr:nvPicPr>
          <xdr:cNvPr id="57" name="Picture 299"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58" name="Picture 300"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59" name="Group 301"/>
        <xdr:cNvGrpSpPr>
          <a:grpSpLocks/>
        </xdr:cNvGrpSpPr>
      </xdr:nvGrpSpPr>
      <xdr:grpSpPr>
        <a:xfrm>
          <a:off x="6781800" y="9525"/>
          <a:ext cx="2066925" cy="504825"/>
          <a:chOff x="461" y="1"/>
          <a:chExt cx="217" cy="53"/>
        </a:xfrm>
        <a:solidFill>
          <a:srgbClr val="FFFFFF"/>
        </a:solidFill>
      </xdr:grpSpPr>
      <xdr:pic>
        <xdr:nvPicPr>
          <xdr:cNvPr id="60" name="Picture 302"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61" name="Picture 303"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62" name="Group 304"/>
        <xdr:cNvGrpSpPr>
          <a:grpSpLocks/>
        </xdr:cNvGrpSpPr>
      </xdr:nvGrpSpPr>
      <xdr:grpSpPr>
        <a:xfrm>
          <a:off x="6781800" y="9525"/>
          <a:ext cx="2066925" cy="504825"/>
          <a:chOff x="461" y="1"/>
          <a:chExt cx="217" cy="53"/>
        </a:xfrm>
        <a:solidFill>
          <a:srgbClr val="FFFFFF"/>
        </a:solidFill>
      </xdr:grpSpPr>
      <xdr:pic>
        <xdr:nvPicPr>
          <xdr:cNvPr id="63" name="Picture 305"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64" name="Picture 306"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65" name="Group 307"/>
        <xdr:cNvGrpSpPr>
          <a:grpSpLocks/>
        </xdr:cNvGrpSpPr>
      </xdr:nvGrpSpPr>
      <xdr:grpSpPr>
        <a:xfrm>
          <a:off x="6781800" y="9525"/>
          <a:ext cx="2066925" cy="504825"/>
          <a:chOff x="461" y="1"/>
          <a:chExt cx="217" cy="53"/>
        </a:xfrm>
        <a:solidFill>
          <a:srgbClr val="FFFFFF"/>
        </a:solidFill>
      </xdr:grpSpPr>
      <xdr:pic>
        <xdr:nvPicPr>
          <xdr:cNvPr id="66" name="Picture 308"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67" name="Picture 309"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68" name="Group 310"/>
        <xdr:cNvGrpSpPr>
          <a:grpSpLocks/>
        </xdr:cNvGrpSpPr>
      </xdr:nvGrpSpPr>
      <xdr:grpSpPr>
        <a:xfrm>
          <a:off x="6781800" y="9525"/>
          <a:ext cx="2066925" cy="504825"/>
          <a:chOff x="461" y="1"/>
          <a:chExt cx="217" cy="53"/>
        </a:xfrm>
        <a:solidFill>
          <a:srgbClr val="FFFFFF"/>
        </a:solidFill>
      </xdr:grpSpPr>
      <xdr:pic>
        <xdr:nvPicPr>
          <xdr:cNvPr id="69" name="Picture 311"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70" name="Picture 312"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71" name="Group 313"/>
        <xdr:cNvGrpSpPr>
          <a:grpSpLocks/>
        </xdr:cNvGrpSpPr>
      </xdr:nvGrpSpPr>
      <xdr:grpSpPr>
        <a:xfrm>
          <a:off x="6781800" y="9525"/>
          <a:ext cx="2066925" cy="504825"/>
          <a:chOff x="461" y="1"/>
          <a:chExt cx="217" cy="53"/>
        </a:xfrm>
        <a:solidFill>
          <a:srgbClr val="FFFFFF"/>
        </a:solidFill>
      </xdr:grpSpPr>
      <xdr:pic>
        <xdr:nvPicPr>
          <xdr:cNvPr id="72" name="Picture 314"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73" name="Picture 315"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266700</xdr:colOff>
      <xdr:row>0</xdr:row>
      <xdr:rowOff>9525</xdr:rowOff>
    </xdr:from>
    <xdr:to>
      <xdr:col>14</xdr:col>
      <xdr:colOff>561975</xdr:colOff>
      <xdr:row>1</xdr:row>
      <xdr:rowOff>238125</xdr:rowOff>
    </xdr:to>
    <xdr:grpSp>
      <xdr:nvGrpSpPr>
        <xdr:cNvPr id="74" name="Group 316"/>
        <xdr:cNvGrpSpPr>
          <a:grpSpLocks/>
        </xdr:cNvGrpSpPr>
      </xdr:nvGrpSpPr>
      <xdr:grpSpPr>
        <a:xfrm>
          <a:off x="6791325" y="9525"/>
          <a:ext cx="2038350" cy="504825"/>
          <a:chOff x="461" y="1"/>
          <a:chExt cx="217" cy="53"/>
        </a:xfrm>
        <a:solidFill>
          <a:srgbClr val="FFFFFF"/>
        </a:solidFill>
      </xdr:grpSpPr>
      <xdr:pic>
        <xdr:nvPicPr>
          <xdr:cNvPr id="75" name="Picture 317"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76" name="Picture 318"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77" name="Group 3"/>
        <xdr:cNvGrpSpPr>
          <a:grpSpLocks/>
        </xdr:cNvGrpSpPr>
      </xdr:nvGrpSpPr>
      <xdr:grpSpPr>
        <a:xfrm>
          <a:off x="6781800" y="9525"/>
          <a:ext cx="2066925" cy="504825"/>
          <a:chOff x="461" y="1"/>
          <a:chExt cx="217" cy="53"/>
        </a:xfrm>
        <a:solidFill>
          <a:srgbClr val="FFFFFF"/>
        </a:solidFill>
      </xdr:grpSpPr>
      <xdr:pic>
        <xdr:nvPicPr>
          <xdr:cNvPr id="78" name="Picture 4"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79" name="Picture 5"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80" name="Group 135"/>
        <xdr:cNvGrpSpPr>
          <a:grpSpLocks/>
        </xdr:cNvGrpSpPr>
      </xdr:nvGrpSpPr>
      <xdr:grpSpPr>
        <a:xfrm>
          <a:off x="6781800" y="9525"/>
          <a:ext cx="2066925" cy="504825"/>
          <a:chOff x="461" y="1"/>
          <a:chExt cx="217" cy="53"/>
        </a:xfrm>
        <a:solidFill>
          <a:srgbClr val="FFFFFF"/>
        </a:solidFill>
      </xdr:grpSpPr>
      <xdr:pic>
        <xdr:nvPicPr>
          <xdr:cNvPr id="81" name="Picture 136"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82" name="Picture 137"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83" name="Group 138"/>
        <xdr:cNvGrpSpPr>
          <a:grpSpLocks/>
        </xdr:cNvGrpSpPr>
      </xdr:nvGrpSpPr>
      <xdr:grpSpPr>
        <a:xfrm>
          <a:off x="6781800" y="9525"/>
          <a:ext cx="2066925" cy="504825"/>
          <a:chOff x="461" y="1"/>
          <a:chExt cx="217" cy="53"/>
        </a:xfrm>
        <a:solidFill>
          <a:srgbClr val="FFFFFF"/>
        </a:solidFill>
      </xdr:grpSpPr>
      <xdr:pic>
        <xdr:nvPicPr>
          <xdr:cNvPr id="84" name="Picture 139"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85" name="Picture 140"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86" name="Group 141"/>
        <xdr:cNvGrpSpPr>
          <a:grpSpLocks/>
        </xdr:cNvGrpSpPr>
      </xdr:nvGrpSpPr>
      <xdr:grpSpPr>
        <a:xfrm>
          <a:off x="6781800" y="9525"/>
          <a:ext cx="2066925" cy="504825"/>
          <a:chOff x="461" y="1"/>
          <a:chExt cx="217" cy="53"/>
        </a:xfrm>
        <a:solidFill>
          <a:srgbClr val="FFFFFF"/>
        </a:solidFill>
      </xdr:grpSpPr>
      <xdr:pic>
        <xdr:nvPicPr>
          <xdr:cNvPr id="87" name="Picture 142"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88" name="Picture 143"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89" name="Group 144"/>
        <xdr:cNvGrpSpPr>
          <a:grpSpLocks/>
        </xdr:cNvGrpSpPr>
      </xdr:nvGrpSpPr>
      <xdr:grpSpPr>
        <a:xfrm>
          <a:off x="6781800" y="9525"/>
          <a:ext cx="2066925" cy="504825"/>
          <a:chOff x="461" y="1"/>
          <a:chExt cx="217" cy="53"/>
        </a:xfrm>
        <a:solidFill>
          <a:srgbClr val="FFFFFF"/>
        </a:solidFill>
      </xdr:grpSpPr>
      <xdr:pic>
        <xdr:nvPicPr>
          <xdr:cNvPr id="90" name="Picture 145"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91" name="Picture 146"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92" name="Group 147"/>
        <xdr:cNvGrpSpPr>
          <a:grpSpLocks/>
        </xdr:cNvGrpSpPr>
      </xdr:nvGrpSpPr>
      <xdr:grpSpPr>
        <a:xfrm>
          <a:off x="6781800" y="9525"/>
          <a:ext cx="2066925" cy="504825"/>
          <a:chOff x="461" y="1"/>
          <a:chExt cx="217" cy="53"/>
        </a:xfrm>
        <a:solidFill>
          <a:srgbClr val="FFFFFF"/>
        </a:solidFill>
      </xdr:grpSpPr>
      <xdr:pic>
        <xdr:nvPicPr>
          <xdr:cNvPr id="93" name="Picture 148"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94" name="Picture 149"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95" name="Group 150"/>
        <xdr:cNvGrpSpPr>
          <a:grpSpLocks/>
        </xdr:cNvGrpSpPr>
      </xdr:nvGrpSpPr>
      <xdr:grpSpPr>
        <a:xfrm>
          <a:off x="6781800" y="9525"/>
          <a:ext cx="2066925" cy="504825"/>
          <a:chOff x="461" y="1"/>
          <a:chExt cx="217" cy="53"/>
        </a:xfrm>
        <a:solidFill>
          <a:srgbClr val="FFFFFF"/>
        </a:solidFill>
      </xdr:grpSpPr>
      <xdr:pic>
        <xdr:nvPicPr>
          <xdr:cNvPr id="96" name="Picture 151"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97" name="Picture 152"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98" name="Group 153"/>
        <xdr:cNvGrpSpPr>
          <a:grpSpLocks/>
        </xdr:cNvGrpSpPr>
      </xdr:nvGrpSpPr>
      <xdr:grpSpPr>
        <a:xfrm>
          <a:off x="6781800" y="9525"/>
          <a:ext cx="2066925" cy="504825"/>
          <a:chOff x="461" y="1"/>
          <a:chExt cx="217" cy="53"/>
        </a:xfrm>
        <a:solidFill>
          <a:srgbClr val="FFFFFF"/>
        </a:solidFill>
      </xdr:grpSpPr>
      <xdr:pic>
        <xdr:nvPicPr>
          <xdr:cNvPr id="99" name="Picture 154"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00" name="Picture 155"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01" name="Group 156"/>
        <xdr:cNvGrpSpPr>
          <a:grpSpLocks/>
        </xdr:cNvGrpSpPr>
      </xdr:nvGrpSpPr>
      <xdr:grpSpPr>
        <a:xfrm>
          <a:off x="6781800" y="9525"/>
          <a:ext cx="2066925" cy="504825"/>
          <a:chOff x="461" y="1"/>
          <a:chExt cx="217" cy="53"/>
        </a:xfrm>
        <a:solidFill>
          <a:srgbClr val="FFFFFF"/>
        </a:solidFill>
      </xdr:grpSpPr>
      <xdr:pic>
        <xdr:nvPicPr>
          <xdr:cNvPr id="102" name="Picture 157"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03" name="Picture 158"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04" name="Group 159"/>
        <xdr:cNvGrpSpPr>
          <a:grpSpLocks/>
        </xdr:cNvGrpSpPr>
      </xdr:nvGrpSpPr>
      <xdr:grpSpPr>
        <a:xfrm>
          <a:off x="6781800" y="9525"/>
          <a:ext cx="2066925" cy="504825"/>
          <a:chOff x="461" y="1"/>
          <a:chExt cx="217" cy="53"/>
        </a:xfrm>
        <a:solidFill>
          <a:srgbClr val="FFFFFF"/>
        </a:solidFill>
      </xdr:grpSpPr>
      <xdr:pic>
        <xdr:nvPicPr>
          <xdr:cNvPr id="105" name="Picture 160"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06" name="Picture 161"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07" name="Group 162"/>
        <xdr:cNvGrpSpPr>
          <a:grpSpLocks/>
        </xdr:cNvGrpSpPr>
      </xdr:nvGrpSpPr>
      <xdr:grpSpPr>
        <a:xfrm>
          <a:off x="6781800" y="9525"/>
          <a:ext cx="2066925" cy="504825"/>
          <a:chOff x="461" y="1"/>
          <a:chExt cx="217" cy="53"/>
        </a:xfrm>
        <a:solidFill>
          <a:srgbClr val="FFFFFF"/>
        </a:solidFill>
      </xdr:grpSpPr>
      <xdr:pic>
        <xdr:nvPicPr>
          <xdr:cNvPr id="108" name="Picture 163"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09" name="Picture 164"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10" name="Group 165"/>
        <xdr:cNvGrpSpPr>
          <a:grpSpLocks/>
        </xdr:cNvGrpSpPr>
      </xdr:nvGrpSpPr>
      <xdr:grpSpPr>
        <a:xfrm>
          <a:off x="6781800" y="9525"/>
          <a:ext cx="2066925" cy="504825"/>
          <a:chOff x="461" y="1"/>
          <a:chExt cx="217" cy="53"/>
        </a:xfrm>
        <a:solidFill>
          <a:srgbClr val="FFFFFF"/>
        </a:solidFill>
      </xdr:grpSpPr>
      <xdr:pic>
        <xdr:nvPicPr>
          <xdr:cNvPr id="111" name="Picture 166"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12" name="Picture 167"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13" name="Group 168"/>
        <xdr:cNvGrpSpPr>
          <a:grpSpLocks/>
        </xdr:cNvGrpSpPr>
      </xdr:nvGrpSpPr>
      <xdr:grpSpPr>
        <a:xfrm>
          <a:off x="6781800" y="9525"/>
          <a:ext cx="2066925" cy="504825"/>
          <a:chOff x="461" y="1"/>
          <a:chExt cx="217" cy="53"/>
        </a:xfrm>
        <a:solidFill>
          <a:srgbClr val="FFFFFF"/>
        </a:solidFill>
      </xdr:grpSpPr>
      <xdr:pic>
        <xdr:nvPicPr>
          <xdr:cNvPr id="114" name="Picture 169"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15" name="Picture 170"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16" name="Group 171"/>
        <xdr:cNvGrpSpPr>
          <a:grpSpLocks/>
        </xdr:cNvGrpSpPr>
      </xdr:nvGrpSpPr>
      <xdr:grpSpPr>
        <a:xfrm>
          <a:off x="6781800" y="9525"/>
          <a:ext cx="2066925" cy="504825"/>
          <a:chOff x="461" y="1"/>
          <a:chExt cx="217" cy="53"/>
        </a:xfrm>
        <a:solidFill>
          <a:srgbClr val="FFFFFF"/>
        </a:solidFill>
      </xdr:grpSpPr>
      <xdr:pic>
        <xdr:nvPicPr>
          <xdr:cNvPr id="117" name="Picture 172"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18" name="Picture 173"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19" name="Group 174"/>
        <xdr:cNvGrpSpPr>
          <a:grpSpLocks/>
        </xdr:cNvGrpSpPr>
      </xdr:nvGrpSpPr>
      <xdr:grpSpPr>
        <a:xfrm>
          <a:off x="6781800" y="9525"/>
          <a:ext cx="2066925" cy="504825"/>
          <a:chOff x="461" y="1"/>
          <a:chExt cx="217" cy="53"/>
        </a:xfrm>
        <a:solidFill>
          <a:srgbClr val="FFFFFF"/>
        </a:solidFill>
      </xdr:grpSpPr>
      <xdr:pic>
        <xdr:nvPicPr>
          <xdr:cNvPr id="120" name="Picture 175"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21" name="Picture 176"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22" name="Group 177"/>
        <xdr:cNvGrpSpPr>
          <a:grpSpLocks/>
        </xdr:cNvGrpSpPr>
      </xdr:nvGrpSpPr>
      <xdr:grpSpPr>
        <a:xfrm>
          <a:off x="6781800" y="9525"/>
          <a:ext cx="2066925" cy="504825"/>
          <a:chOff x="461" y="1"/>
          <a:chExt cx="217" cy="53"/>
        </a:xfrm>
        <a:solidFill>
          <a:srgbClr val="FFFFFF"/>
        </a:solidFill>
      </xdr:grpSpPr>
      <xdr:pic>
        <xdr:nvPicPr>
          <xdr:cNvPr id="123" name="Picture 178"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24" name="Picture 179"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25" name="Group 180"/>
        <xdr:cNvGrpSpPr>
          <a:grpSpLocks/>
        </xdr:cNvGrpSpPr>
      </xdr:nvGrpSpPr>
      <xdr:grpSpPr>
        <a:xfrm>
          <a:off x="6781800" y="9525"/>
          <a:ext cx="2066925" cy="504825"/>
          <a:chOff x="461" y="1"/>
          <a:chExt cx="217" cy="53"/>
        </a:xfrm>
        <a:solidFill>
          <a:srgbClr val="FFFFFF"/>
        </a:solidFill>
      </xdr:grpSpPr>
      <xdr:pic>
        <xdr:nvPicPr>
          <xdr:cNvPr id="126" name="Picture 181"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27" name="Picture 182"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9525</xdr:rowOff>
    </xdr:from>
    <xdr:to>
      <xdr:col>15</xdr:col>
      <xdr:colOff>0</xdr:colOff>
      <xdr:row>1</xdr:row>
      <xdr:rowOff>238125</xdr:rowOff>
    </xdr:to>
    <xdr:grpSp>
      <xdr:nvGrpSpPr>
        <xdr:cNvPr id="1" name="Group 3"/>
        <xdr:cNvGrpSpPr>
          <a:grpSpLocks/>
        </xdr:cNvGrpSpPr>
      </xdr:nvGrpSpPr>
      <xdr:grpSpPr>
        <a:xfrm>
          <a:off x="6781800" y="9525"/>
          <a:ext cx="2066925" cy="504825"/>
          <a:chOff x="461" y="1"/>
          <a:chExt cx="217" cy="53"/>
        </a:xfrm>
        <a:solidFill>
          <a:srgbClr val="FFFFFF"/>
        </a:solidFill>
      </xdr:grpSpPr>
      <xdr:pic>
        <xdr:nvPicPr>
          <xdr:cNvPr id="2" name="Picture 4"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 name="Picture 5"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 name="Group 135"/>
        <xdr:cNvGrpSpPr>
          <a:grpSpLocks/>
        </xdr:cNvGrpSpPr>
      </xdr:nvGrpSpPr>
      <xdr:grpSpPr>
        <a:xfrm>
          <a:off x="6781800" y="9525"/>
          <a:ext cx="2066925" cy="504825"/>
          <a:chOff x="461" y="1"/>
          <a:chExt cx="217" cy="53"/>
        </a:xfrm>
        <a:solidFill>
          <a:srgbClr val="FFFFFF"/>
        </a:solidFill>
      </xdr:grpSpPr>
      <xdr:pic>
        <xdr:nvPicPr>
          <xdr:cNvPr id="5" name="Picture 136"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6" name="Picture 137"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7" name="Group 138"/>
        <xdr:cNvGrpSpPr>
          <a:grpSpLocks/>
        </xdr:cNvGrpSpPr>
      </xdr:nvGrpSpPr>
      <xdr:grpSpPr>
        <a:xfrm>
          <a:off x="6781800" y="9525"/>
          <a:ext cx="2066925" cy="504825"/>
          <a:chOff x="461" y="1"/>
          <a:chExt cx="217" cy="53"/>
        </a:xfrm>
        <a:solidFill>
          <a:srgbClr val="FFFFFF"/>
        </a:solidFill>
      </xdr:grpSpPr>
      <xdr:pic>
        <xdr:nvPicPr>
          <xdr:cNvPr id="8" name="Picture 139"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9" name="Picture 140"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0" name="Group 141"/>
        <xdr:cNvGrpSpPr>
          <a:grpSpLocks/>
        </xdr:cNvGrpSpPr>
      </xdr:nvGrpSpPr>
      <xdr:grpSpPr>
        <a:xfrm>
          <a:off x="6781800" y="9525"/>
          <a:ext cx="2066925" cy="504825"/>
          <a:chOff x="461" y="1"/>
          <a:chExt cx="217" cy="53"/>
        </a:xfrm>
        <a:solidFill>
          <a:srgbClr val="FFFFFF"/>
        </a:solidFill>
      </xdr:grpSpPr>
      <xdr:pic>
        <xdr:nvPicPr>
          <xdr:cNvPr id="11" name="Picture 142"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2" name="Picture 143"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3" name="Group 144"/>
        <xdr:cNvGrpSpPr>
          <a:grpSpLocks/>
        </xdr:cNvGrpSpPr>
      </xdr:nvGrpSpPr>
      <xdr:grpSpPr>
        <a:xfrm>
          <a:off x="6781800" y="9525"/>
          <a:ext cx="2066925" cy="504825"/>
          <a:chOff x="461" y="1"/>
          <a:chExt cx="217" cy="53"/>
        </a:xfrm>
        <a:solidFill>
          <a:srgbClr val="FFFFFF"/>
        </a:solidFill>
      </xdr:grpSpPr>
      <xdr:pic>
        <xdr:nvPicPr>
          <xdr:cNvPr id="14" name="Picture 145"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5" name="Picture 146"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6" name="Group 147"/>
        <xdr:cNvGrpSpPr>
          <a:grpSpLocks/>
        </xdr:cNvGrpSpPr>
      </xdr:nvGrpSpPr>
      <xdr:grpSpPr>
        <a:xfrm>
          <a:off x="6781800" y="9525"/>
          <a:ext cx="2066925" cy="504825"/>
          <a:chOff x="461" y="1"/>
          <a:chExt cx="217" cy="53"/>
        </a:xfrm>
        <a:solidFill>
          <a:srgbClr val="FFFFFF"/>
        </a:solidFill>
      </xdr:grpSpPr>
      <xdr:pic>
        <xdr:nvPicPr>
          <xdr:cNvPr id="17" name="Picture 148"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8" name="Picture 149"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9" name="Group 150"/>
        <xdr:cNvGrpSpPr>
          <a:grpSpLocks/>
        </xdr:cNvGrpSpPr>
      </xdr:nvGrpSpPr>
      <xdr:grpSpPr>
        <a:xfrm>
          <a:off x="6781800" y="9525"/>
          <a:ext cx="2066925" cy="504825"/>
          <a:chOff x="461" y="1"/>
          <a:chExt cx="217" cy="53"/>
        </a:xfrm>
        <a:solidFill>
          <a:srgbClr val="FFFFFF"/>
        </a:solidFill>
      </xdr:grpSpPr>
      <xdr:pic>
        <xdr:nvPicPr>
          <xdr:cNvPr id="20" name="Picture 151"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21" name="Picture 152"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22" name="Group 153"/>
        <xdr:cNvGrpSpPr>
          <a:grpSpLocks/>
        </xdr:cNvGrpSpPr>
      </xdr:nvGrpSpPr>
      <xdr:grpSpPr>
        <a:xfrm>
          <a:off x="6781800" y="9525"/>
          <a:ext cx="2066925" cy="504825"/>
          <a:chOff x="461" y="1"/>
          <a:chExt cx="217" cy="53"/>
        </a:xfrm>
        <a:solidFill>
          <a:srgbClr val="FFFFFF"/>
        </a:solidFill>
      </xdr:grpSpPr>
      <xdr:pic>
        <xdr:nvPicPr>
          <xdr:cNvPr id="23" name="Picture 154"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24" name="Picture 155"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25" name="Group 156"/>
        <xdr:cNvGrpSpPr>
          <a:grpSpLocks/>
        </xdr:cNvGrpSpPr>
      </xdr:nvGrpSpPr>
      <xdr:grpSpPr>
        <a:xfrm>
          <a:off x="6781800" y="9525"/>
          <a:ext cx="2066925" cy="504825"/>
          <a:chOff x="461" y="1"/>
          <a:chExt cx="217" cy="53"/>
        </a:xfrm>
        <a:solidFill>
          <a:srgbClr val="FFFFFF"/>
        </a:solidFill>
      </xdr:grpSpPr>
      <xdr:pic>
        <xdr:nvPicPr>
          <xdr:cNvPr id="26" name="Picture 157"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27" name="Picture 158"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28" name="Group 159"/>
        <xdr:cNvGrpSpPr>
          <a:grpSpLocks/>
        </xdr:cNvGrpSpPr>
      </xdr:nvGrpSpPr>
      <xdr:grpSpPr>
        <a:xfrm>
          <a:off x="6781800" y="9525"/>
          <a:ext cx="2066925" cy="504825"/>
          <a:chOff x="461" y="1"/>
          <a:chExt cx="217" cy="53"/>
        </a:xfrm>
        <a:solidFill>
          <a:srgbClr val="FFFFFF"/>
        </a:solidFill>
      </xdr:grpSpPr>
      <xdr:pic>
        <xdr:nvPicPr>
          <xdr:cNvPr id="29" name="Picture 160"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0" name="Picture 161"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31" name="Group 162"/>
        <xdr:cNvGrpSpPr>
          <a:grpSpLocks/>
        </xdr:cNvGrpSpPr>
      </xdr:nvGrpSpPr>
      <xdr:grpSpPr>
        <a:xfrm>
          <a:off x="6781800" y="9525"/>
          <a:ext cx="2066925" cy="504825"/>
          <a:chOff x="461" y="1"/>
          <a:chExt cx="217" cy="53"/>
        </a:xfrm>
        <a:solidFill>
          <a:srgbClr val="FFFFFF"/>
        </a:solidFill>
      </xdr:grpSpPr>
      <xdr:pic>
        <xdr:nvPicPr>
          <xdr:cNvPr id="32" name="Picture 163"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3" name="Picture 164"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34" name="Group 165"/>
        <xdr:cNvGrpSpPr>
          <a:grpSpLocks/>
        </xdr:cNvGrpSpPr>
      </xdr:nvGrpSpPr>
      <xdr:grpSpPr>
        <a:xfrm>
          <a:off x="6781800" y="9525"/>
          <a:ext cx="2066925" cy="504825"/>
          <a:chOff x="461" y="1"/>
          <a:chExt cx="217" cy="53"/>
        </a:xfrm>
        <a:solidFill>
          <a:srgbClr val="FFFFFF"/>
        </a:solidFill>
      </xdr:grpSpPr>
      <xdr:pic>
        <xdr:nvPicPr>
          <xdr:cNvPr id="35" name="Picture 166"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6" name="Picture 167"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37" name="Group 168"/>
        <xdr:cNvGrpSpPr>
          <a:grpSpLocks/>
        </xdr:cNvGrpSpPr>
      </xdr:nvGrpSpPr>
      <xdr:grpSpPr>
        <a:xfrm>
          <a:off x="6781800" y="9525"/>
          <a:ext cx="2066925" cy="504825"/>
          <a:chOff x="461" y="1"/>
          <a:chExt cx="217" cy="53"/>
        </a:xfrm>
        <a:solidFill>
          <a:srgbClr val="FFFFFF"/>
        </a:solidFill>
      </xdr:grpSpPr>
      <xdr:pic>
        <xdr:nvPicPr>
          <xdr:cNvPr id="38" name="Picture 169"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9" name="Picture 170"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0" name="Group 171"/>
        <xdr:cNvGrpSpPr>
          <a:grpSpLocks/>
        </xdr:cNvGrpSpPr>
      </xdr:nvGrpSpPr>
      <xdr:grpSpPr>
        <a:xfrm>
          <a:off x="6781800" y="9525"/>
          <a:ext cx="2066925" cy="504825"/>
          <a:chOff x="461" y="1"/>
          <a:chExt cx="217" cy="53"/>
        </a:xfrm>
        <a:solidFill>
          <a:srgbClr val="FFFFFF"/>
        </a:solidFill>
      </xdr:grpSpPr>
      <xdr:pic>
        <xdr:nvPicPr>
          <xdr:cNvPr id="41" name="Picture 172"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42" name="Picture 173"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3" name="Group 174"/>
        <xdr:cNvGrpSpPr>
          <a:grpSpLocks/>
        </xdr:cNvGrpSpPr>
      </xdr:nvGrpSpPr>
      <xdr:grpSpPr>
        <a:xfrm>
          <a:off x="6781800" y="9525"/>
          <a:ext cx="2066925" cy="504825"/>
          <a:chOff x="461" y="1"/>
          <a:chExt cx="217" cy="53"/>
        </a:xfrm>
        <a:solidFill>
          <a:srgbClr val="FFFFFF"/>
        </a:solidFill>
      </xdr:grpSpPr>
      <xdr:pic>
        <xdr:nvPicPr>
          <xdr:cNvPr id="44" name="Picture 175"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45" name="Picture 176"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6" name="Group 177"/>
        <xdr:cNvGrpSpPr>
          <a:grpSpLocks/>
        </xdr:cNvGrpSpPr>
      </xdr:nvGrpSpPr>
      <xdr:grpSpPr>
        <a:xfrm>
          <a:off x="6781800" y="9525"/>
          <a:ext cx="2066925" cy="504825"/>
          <a:chOff x="461" y="1"/>
          <a:chExt cx="217" cy="53"/>
        </a:xfrm>
        <a:solidFill>
          <a:srgbClr val="FFFFFF"/>
        </a:solidFill>
      </xdr:grpSpPr>
      <xdr:pic>
        <xdr:nvPicPr>
          <xdr:cNvPr id="47" name="Picture 178"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48" name="Picture 179"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9" name="Group 180"/>
        <xdr:cNvGrpSpPr>
          <a:grpSpLocks/>
        </xdr:cNvGrpSpPr>
      </xdr:nvGrpSpPr>
      <xdr:grpSpPr>
        <a:xfrm>
          <a:off x="6781800" y="9525"/>
          <a:ext cx="2066925" cy="504825"/>
          <a:chOff x="461" y="1"/>
          <a:chExt cx="217" cy="53"/>
        </a:xfrm>
        <a:solidFill>
          <a:srgbClr val="FFFFFF"/>
        </a:solidFill>
      </xdr:grpSpPr>
      <xdr:pic>
        <xdr:nvPicPr>
          <xdr:cNvPr id="50" name="Picture 181"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51" name="Picture 182"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9525</xdr:rowOff>
    </xdr:from>
    <xdr:to>
      <xdr:col>15</xdr:col>
      <xdr:colOff>0</xdr:colOff>
      <xdr:row>1</xdr:row>
      <xdr:rowOff>238125</xdr:rowOff>
    </xdr:to>
    <xdr:grpSp>
      <xdr:nvGrpSpPr>
        <xdr:cNvPr id="1" name="Group 1"/>
        <xdr:cNvGrpSpPr>
          <a:grpSpLocks/>
        </xdr:cNvGrpSpPr>
      </xdr:nvGrpSpPr>
      <xdr:grpSpPr>
        <a:xfrm>
          <a:off x="6781800" y="9525"/>
          <a:ext cx="2066925" cy="504825"/>
          <a:chOff x="461" y="1"/>
          <a:chExt cx="217" cy="53"/>
        </a:xfrm>
        <a:solidFill>
          <a:srgbClr val="FFFFFF"/>
        </a:solidFill>
      </xdr:grpSpPr>
      <xdr:pic>
        <xdr:nvPicPr>
          <xdr:cNvPr id="2" name="Picture 2"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 name="Picture 3"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 name="Group 4"/>
        <xdr:cNvGrpSpPr>
          <a:grpSpLocks/>
        </xdr:cNvGrpSpPr>
      </xdr:nvGrpSpPr>
      <xdr:grpSpPr>
        <a:xfrm>
          <a:off x="6781800" y="9525"/>
          <a:ext cx="2066925" cy="504825"/>
          <a:chOff x="461" y="1"/>
          <a:chExt cx="217" cy="53"/>
        </a:xfrm>
        <a:solidFill>
          <a:srgbClr val="FFFFFF"/>
        </a:solidFill>
      </xdr:grpSpPr>
      <xdr:pic>
        <xdr:nvPicPr>
          <xdr:cNvPr id="5" name="Picture 5"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6" name="Picture 6"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7" name="Group 7"/>
        <xdr:cNvGrpSpPr>
          <a:grpSpLocks/>
        </xdr:cNvGrpSpPr>
      </xdr:nvGrpSpPr>
      <xdr:grpSpPr>
        <a:xfrm>
          <a:off x="6781800" y="9525"/>
          <a:ext cx="2066925" cy="504825"/>
          <a:chOff x="461" y="1"/>
          <a:chExt cx="217" cy="53"/>
        </a:xfrm>
        <a:solidFill>
          <a:srgbClr val="FFFFFF"/>
        </a:solidFill>
      </xdr:grpSpPr>
      <xdr:pic>
        <xdr:nvPicPr>
          <xdr:cNvPr id="8" name="Picture 8"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9" name="Picture 9"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0" name="Group 10"/>
        <xdr:cNvGrpSpPr>
          <a:grpSpLocks/>
        </xdr:cNvGrpSpPr>
      </xdr:nvGrpSpPr>
      <xdr:grpSpPr>
        <a:xfrm>
          <a:off x="6781800" y="9525"/>
          <a:ext cx="2066925" cy="504825"/>
          <a:chOff x="461" y="1"/>
          <a:chExt cx="217" cy="53"/>
        </a:xfrm>
        <a:solidFill>
          <a:srgbClr val="FFFFFF"/>
        </a:solidFill>
      </xdr:grpSpPr>
      <xdr:pic>
        <xdr:nvPicPr>
          <xdr:cNvPr id="11" name="Picture 11"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2" name="Picture 12"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3" name="Group 13"/>
        <xdr:cNvGrpSpPr>
          <a:grpSpLocks/>
        </xdr:cNvGrpSpPr>
      </xdr:nvGrpSpPr>
      <xdr:grpSpPr>
        <a:xfrm>
          <a:off x="6781800" y="9525"/>
          <a:ext cx="2066925" cy="504825"/>
          <a:chOff x="461" y="1"/>
          <a:chExt cx="217" cy="53"/>
        </a:xfrm>
        <a:solidFill>
          <a:srgbClr val="FFFFFF"/>
        </a:solidFill>
      </xdr:grpSpPr>
      <xdr:pic>
        <xdr:nvPicPr>
          <xdr:cNvPr id="14" name="Picture 14"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5" name="Picture 15"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6" name="Group 16"/>
        <xdr:cNvGrpSpPr>
          <a:grpSpLocks/>
        </xdr:cNvGrpSpPr>
      </xdr:nvGrpSpPr>
      <xdr:grpSpPr>
        <a:xfrm>
          <a:off x="6781800" y="9525"/>
          <a:ext cx="2066925" cy="504825"/>
          <a:chOff x="461" y="1"/>
          <a:chExt cx="217" cy="53"/>
        </a:xfrm>
        <a:solidFill>
          <a:srgbClr val="FFFFFF"/>
        </a:solidFill>
      </xdr:grpSpPr>
      <xdr:pic>
        <xdr:nvPicPr>
          <xdr:cNvPr id="17" name="Picture 17"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8" name="Picture 18"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9" name="Group 19"/>
        <xdr:cNvGrpSpPr>
          <a:grpSpLocks/>
        </xdr:cNvGrpSpPr>
      </xdr:nvGrpSpPr>
      <xdr:grpSpPr>
        <a:xfrm>
          <a:off x="6781800" y="9525"/>
          <a:ext cx="2066925" cy="504825"/>
          <a:chOff x="461" y="1"/>
          <a:chExt cx="217" cy="53"/>
        </a:xfrm>
        <a:solidFill>
          <a:srgbClr val="FFFFFF"/>
        </a:solidFill>
      </xdr:grpSpPr>
      <xdr:pic>
        <xdr:nvPicPr>
          <xdr:cNvPr id="20" name="Picture 20"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21" name="Picture 21"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22" name="Group 22"/>
        <xdr:cNvGrpSpPr>
          <a:grpSpLocks/>
        </xdr:cNvGrpSpPr>
      </xdr:nvGrpSpPr>
      <xdr:grpSpPr>
        <a:xfrm>
          <a:off x="6781800" y="9525"/>
          <a:ext cx="2066925" cy="504825"/>
          <a:chOff x="461" y="1"/>
          <a:chExt cx="217" cy="53"/>
        </a:xfrm>
        <a:solidFill>
          <a:srgbClr val="FFFFFF"/>
        </a:solidFill>
      </xdr:grpSpPr>
      <xdr:pic>
        <xdr:nvPicPr>
          <xdr:cNvPr id="23" name="Picture 23"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24" name="Picture 24"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25" name="Group 25"/>
        <xdr:cNvGrpSpPr>
          <a:grpSpLocks/>
        </xdr:cNvGrpSpPr>
      </xdr:nvGrpSpPr>
      <xdr:grpSpPr>
        <a:xfrm>
          <a:off x="6781800" y="9525"/>
          <a:ext cx="2066925" cy="504825"/>
          <a:chOff x="461" y="1"/>
          <a:chExt cx="217" cy="53"/>
        </a:xfrm>
        <a:solidFill>
          <a:srgbClr val="FFFFFF"/>
        </a:solidFill>
      </xdr:grpSpPr>
      <xdr:pic>
        <xdr:nvPicPr>
          <xdr:cNvPr id="26" name="Picture 26"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27" name="Picture 27"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28" name="Group 28"/>
        <xdr:cNvGrpSpPr>
          <a:grpSpLocks/>
        </xdr:cNvGrpSpPr>
      </xdr:nvGrpSpPr>
      <xdr:grpSpPr>
        <a:xfrm>
          <a:off x="6781800" y="9525"/>
          <a:ext cx="2066925" cy="504825"/>
          <a:chOff x="461" y="1"/>
          <a:chExt cx="217" cy="53"/>
        </a:xfrm>
        <a:solidFill>
          <a:srgbClr val="FFFFFF"/>
        </a:solidFill>
      </xdr:grpSpPr>
      <xdr:pic>
        <xdr:nvPicPr>
          <xdr:cNvPr id="29" name="Picture 29"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0" name="Picture 30"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31" name="Group 31"/>
        <xdr:cNvGrpSpPr>
          <a:grpSpLocks/>
        </xdr:cNvGrpSpPr>
      </xdr:nvGrpSpPr>
      <xdr:grpSpPr>
        <a:xfrm>
          <a:off x="6781800" y="9525"/>
          <a:ext cx="2066925" cy="504825"/>
          <a:chOff x="461" y="1"/>
          <a:chExt cx="217" cy="53"/>
        </a:xfrm>
        <a:solidFill>
          <a:srgbClr val="FFFFFF"/>
        </a:solidFill>
      </xdr:grpSpPr>
      <xdr:pic>
        <xdr:nvPicPr>
          <xdr:cNvPr id="32" name="Picture 32"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3" name="Picture 33"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34" name="Group 34"/>
        <xdr:cNvGrpSpPr>
          <a:grpSpLocks/>
        </xdr:cNvGrpSpPr>
      </xdr:nvGrpSpPr>
      <xdr:grpSpPr>
        <a:xfrm>
          <a:off x="6781800" y="9525"/>
          <a:ext cx="2066925" cy="504825"/>
          <a:chOff x="461" y="1"/>
          <a:chExt cx="217" cy="53"/>
        </a:xfrm>
        <a:solidFill>
          <a:srgbClr val="FFFFFF"/>
        </a:solidFill>
      </xdr:grpSpPr>
      <xdr:pic>
        <xdr:nvPicPr>
          <xdr:cNvPr id="35" name="Picture 35"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6" name="Picture 36"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37" name="Group 37"/>
        <xdr:cNvGrpSpPr>
          <a:grpSpLocks/>
        </xdr:cNvGrpSpPr>
      </xdr:nvGrpSpPr>
      <xdr:grpSpPr>
        <a:xfrm>
          <a:off x="6781800" y="9525"/>
          <a:ext cx="2066925" cy="504825"/>
          <a:chOff x="461" y="1"/>
          <a:chExt cx="217" cy="53"/>
        </a:xfrm>
        <a:solidFill>
          <a:srgbClr val="FFFFFF"/>
        </a:solidFill>
      </xdr:grpSpPr>
      <xdr:pic>
        <xdr:nvPicPr>
          <xdr:cNvPr id="38" name="Picture 38"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39" name="Picture 39"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0" name="Group 40"/>
        <xdr:cNvGrpSpPr>
          <a:grpSpLocks/>
        </xdr:cNvGrpSpPr>
      </xdr:nvGrpSpPr>
      <xdr:grpSpPr>
        <a:xfrm>
          <a:off x="6781800" y="9525"/>
          <a:ext cx="2066925" cy="504825"/>
          <a:chOff x="461" y="1"/>
          <a:chExt cx="217" cy="53"/>
        </a:xfrm>
        <a:solidFill>
          <a:srgbClr val="FFFFFF"/>
        </a:solidFill>
      </xdr:grpSpPr>
      <xdr:pic>
        <xdr:nvPicPr>
          <xdr:cNvPr id="41" name="Picture 41"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42" name="Picture 42"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3" name="Group 43"/>
        <xdr:cNvGrpSpPr>
          <a:grpSpLocks/>
        </xdr:cNvGrpSpPr>
      </xdr:nvGrpSpPr>
      <xdr:grpSpPr>
        <a:xfrm>
          <a:off x="6781800" y="9525"/>
          <a:ext cx="2066925" cy="504825"/>
          <a:chOff x="461" y="1"/>
          <a:chExt cx="217" cy="53"/>
        </a:xfrm>
        <a:solidFill>
          <a:srgbClr val="FFFFFF"/>
        </a:solidFill>
      </xdr:grpSpPr>
      <xdr:pic>
        <xdr:nvPicPr>
          <xdr:cNvPr id="44" name="Picture 44"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45" name="Picture 45"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6" name="Group 46"/>
        <xdr:cNvGrpSpPr>
          <a:grpSpLocks/>
        </xdr:cNvGrpSpPr>
      </xdr:nvGrpSpPr>
      <xdr:grpSpPr>
        <a:xfrm>
          <a:off x="6781800" y="9525"/>
          <a:ext cx="2066925" cy="504825"/>
          <a:chOff x="461" y="1"/>
          <a:chExt cx="217" cy="53"/>
        </a:xfrm>
        <a:solidFill>
          <a:srgbClr val="FFFFFF"/>
        </a:solidFill>
      </xdr:grpSpPr>
      <xdr:pic>
        <xdr:nvPicPr>
          <xdr:cNvPr id="47" name="Picture 47"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48" name="Picture 48"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49" name="Group 49"/>
        <xdr:cNvGrpSpPr>
          <a:grpSpLocks/>
        </xdr:cNvGrpSpPr>
      </xdr:nvGrpSpPr>
      <xdr:grpSpPr>
        <a:xfrm>
          <a:off x="6781800" y="9525"/>
          <a:ext cx="2066925" cy="504825"/>
          <a:chOff x="461" y="1"/>
          <a:chExt cx="217" cy="53"/>
        </a:xfrm>
        <a:solidFill>
          <a:srgbClr val="FFFFFF"/>
        </a:solidFill>
      </xdr:grpSpPr>
      <xdr:pic>
        <xdr:nvPicPr>
          <xdr:cNvPr id="50" name="Picture 50"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51" name="Picture 51"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52" name="Group 52"/>
        <xdr:cNvGrpSpPr>
          <a:grpSpLocks/>
        </xdr:cNvGrpSpPr>
      </xdr:nvGrpSpPr>
      <xdr:grpSpPr>
        <a:xfrm>
          <a:off x="6781800" y="9525"/>
          <a:ext cx="2066925" cy="504825"/>
          <a:chOff x="461" y="1"/>
          <a:chExt cx="217" cy="53"/>
        </a:xfrm>
        <a:solidFill>
          <a:srgbClr val="FFFFFF"/>
        </a:solidFill>
      </xdr:grpSpPr>
      <xdr:pic>
        <xdr:nvPicPr>
          <xdr:cNvPr id="53" name="Picture 53"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54" name="Picture 54"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55" name="Group 55"/>
        <xdr:cNvGrpSpPr>
          <a:grpSpLocks/>
        </xdr:cNvGrpSpPr>
      </xdr:nvGrpSpPr>
      <xdr:grpSpPr>
        <a:xfrm>
          <a:off x="6781800" y="9525"/>
          <a:ext cx="2066925" cy="504825"/>
          <a:chOff x="461" y="1"/>
          <a:chExt cx="217" cy="53"/>
        </a:xfrm>
        <a:solidFill>
          <a:srgbClr val="FFFFFF"/>
        </a:solidFill>
      </xdr:grpSpPr>
      <xdr:pic>
        <xdr:nvPicPr>
          <xdr:cNvPr id="56" name="Picture 56"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57" name="Picture 57"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58" name="Group 58"/>
        <xdr:cNvGrpSpPr>
          <a:grpSpLocks/>
        </xdr:cNvGrpSpPr>
      </xdr:nvGrpSpPr>
      <xdr:grpSpPr>
        <a:xfrm>
          <a:off x="6781800" y="9525"/>
          <a:ext cx="2066925" cy="504825"/>
          <a:chOff x="461" y="1"/>
          <a:chExt cx="217" cy="53"/>
        </a:xfrm>
        <a:solidFill>
          <a:srgbClr val="FFFFFF"/>
        </a:solidFill>
      </xdr:grpSpPr>
      <xdr:pic>
        <xdr:nvPicPr>
          <xdr:cNvPr id="59" name="Picture 59"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60" name="Picture 60"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61" name="Group 61"/>
        <xdr:cNvGrpSpPr>
          <a:grpSpLocks/>
        </xdr:cNvGrpSpPr>
      </xdr:nvGrpSpPr>
      <xdr:grpSpPr>
        <a:xfrm>
          <a:off x="6781800" y="9525"/>
          <a:ext cx="2066925" cy="504825"/>
          <a:chOff x="461" y="1"/>
          <a:chExt cx="217" cy="53"/>
        </a:xfrm>
        <a:solidFill>
          <a:srgbClr val="FFFFFF"/>
        </a:solidFill>
      </xdr:grpSpPr>
      <xdr:pic>
        <xdr:nvPicPr>
          <xdr:cNvPr id="62" name="Picture 62"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63" name="Picture 63"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64" name="Group 64"/>
        <xdr:cNvGrpSpPr>
          <a:grpSpLocks/>
        </xdr:cNvGrpSpPr>
      </xdr:nvGrpSpPr>
      <xdr:grpSpPr>
        <a:xfrm>
          <a:off x="6781800" y="9525"/>
          <a:ext cx="2066925" cy="504825"/>
          <a:chOff x="461" y="1"/>
          <a:chExt cx="217" cy="53"/>
        </a:xfrm>
        <a:solidFill>
          <a:srgbClr val="FFFFFF"/>
        </a:solidFill>
      </xdr:grpSpPr>
      <xdr:pic>
        <xdr:nvPicPr>
          <xdr:cNvPr id="65" name="Picture 65"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66" name="Picture 66"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67" name="Group 67"/>
        <xdr:cNvGrpSpPr>
          <a:grpSpLocks/>
        </xdr:cNvGrpSpPr>
      </xdr:nvGrpSpPr>
      <xdr:grpSpPr>
        <a:xfrm>
          <a:off x="6781800" y="9525"/>
          <a:ext cx="2066925" cy="504825"/>
          <a:chOff x="461" y="1"/>
          <a:chExt cx="217" cy="53"/>
        </a:xfrm>
        <a:solidFill>
          <a:srgbClr val="FFFFFF"/>
        </a:solidFill>
      </xdr:grpSpPr>
      <xdr:pic>
        <xdr:nvPicPr>
          <xdr:cNvPr id="68" name="Picture 68"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69" name="Picture 69"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70" name="Group 70"/>
        <xdr:cNvGrpSpPr>
          <a:grpSpLocks/>
        </xdr:cNvGrpSpPr>
      </xdr:nvGrpSpPr>
      <xdr:grpSpPr>
        <a:xfrm>
          <a:off x="6781800" y="9525"/>
          <a:ext cx="2066925" cy="504825"/>
          <a:chOff x="461" y="1"/>
          <a:chExt cx="217" cy="53"/>
        </a:xfrm>
        <a:solidFill>
          <a:srgbClr val="FFFFFF"/>
        </a:solidFill>
      </xdr:grpSpPr>
      <xdr:pic>
        <xdr:nvPicPr>
          <xdr:cNvPr id="71" name="Picture 71"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72" name="Picture 72"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73" name="Group 73"/>
        <xdr:cNvGrpSpPr>
          <a:grpSpLocks/>
        </xdr:cNvGrpSpPr>
      </xdr:nvGrpSpPr>
      <xdr:grpSpPr>
        <a:xfrm>
          <a:off x="6781800" y="9525"/>
          <a:ext cx="2066925" cy="504825"/>
          <a:chOff x="461" y="1"/>
          <a:chExt cx="217" cy="53"/>
        </a:xfrm>
        <a:solidFill>
          <a:srgbClr val="FFFFFF"/>
        </a:solidFill>
      </xdr:grpSpPr>
      <xdr:pic>
        <xdr:nvPicPr>
          <xdr:cNvPr id="74" name="Picture 74"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75" name="Picture 75"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76" name="Group 76"/>
        <xdr:cNvGrpSpPr>
          <a:grpSpLocks/>
        </xdr:cNvGrpSpPr>
      </xdr:nvGrpSpPr>
      <xdr:grpSpPr>
        <a:xfrm>
          <a:off x="6781800" y="9525"/>
          <a:ext cx="2066925" cy="504825"/>
          <a:chOff x="461" y="1"/>
          <a:chExt cx="217" cy="53"/>
        </a:xfrm>
        <a:solidFill>
          <a:srgbClr val="FFFFFF"/>
        </a:solidFill>
      </xdr:grpSpPr>
      <xdr:pic>
        <xdr:nvPicPr>
          <xdr:cNvPr id="77" name="Picture 77"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78" name="Picture 78"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79" name="Group 79"/>
        <xdr:cNvGrpSpPr>
          <a:grpSpLocks/>
        </xdr:cNvGrpSpPr>
      </xdr:nvGrpSpPr>
      <xdr:grpSpPr>
        <a:xfrm>
          <a:off x="6781800" y="9525"/>
          <a:ext cx="2066925" cy="504825"/>
          <a:chOff x="461" y="1"/>
          <a:chExt cx="217" cy="53"/>
        </a:xfrm>
        <a:solidFill>
          <a:srgbClr val="FFFFFF"/>
        </a:solidFill>
      </xdr:grpSpPr>
      <xdr:pic>
        <xdr:nvPicPr>
          <xdr:cNvPr id="80" name="Picture 80"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81" name="Picture 81"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82" name="Group 82"/>
        <xdr:cNvGrpSpPr>
          <a:grpSpLocks/>
        </xdr:cNvGrpSpPr>
      </xdr:nvGrpSpPr>
      <xdr:grpSpPr>
        <a:xfrm>
          <a:off x="6781800" y="9525"/>
          <a:ext cx="2066925" cy="504825"/>
          <a:chOff x="461" y="1"/>
          <a:chExt cx="217" cy="53"/>
        </a:xfrm>
        <a:solidFill>
          <a:srgbClr val="FFFFFF"/>
        </a:solidFill>
      </xdr:grpSpPr>
      <xdr:pic>
        <xdr:nvPicPr>
          <xdr:cNvPr id="83" name="Picture 83"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84" name="Picture 84"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85" name="Group 85"/>
        <xdr:cNvGrpSpPr>
          <a:grpSpLocks/>
        </xdr:cNvGrpSpPr>
      </xdr:nvGrpSpPr>
      <xdr:grpSpPr>
        <a:xfrm>
          <a:off x="6781800" y="9525"/>
          <a:ext cx="2066925" cy="504825"/>
          <a:chOff x="461" y="1"/>
          <a:chExt cx="217" cy="53"/>
        </a:xfrm>
        <a:solidFill>
          <a:srgbClr val="FFFFFF"/>
        </a:solidFill>
      </xdr:grpSpPr>
      <xdr:pic>
        <xdr:nvPicPr>
          <xdr:cNvPr id="86" name="Picture 86"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87" name="Picture 87"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88" name="Group 88"/>
        <xdr:cNvGrpSpPr>
          <a:grpSpLocks/>
        </xdr:cNvGrpSpPr>
      </xdr:nvGrpSpPr>
      <xdr:grpSpPr>
        <a:xfrm>
          <a:off x="6781800" y="9525"/>
          <a:ext cx="2066925" cy="504825"/>
          <a:chOff x="461" y="1"/>
          <a:chExt cx="217" cy="53"/>
        </a:xfrm>
        <a:solidFill>
          <a:srgbClr val="FFFFFF"/>
        </a:solidFill>
      </xdr:grpSpPr>
      <xdr:pic>
        <xdr:nvPicPr>
          <xdr:cNvPr id="89" name="Picture 89"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90" name="Picture 90"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91" name="Group 91"/>
        <xdr:cNvGrpSpPr>
          <a:grpSpLocks/>
        </xdr:cNvGrpSpPr>
      </xdr:nvGrpSpPr>
      <xdr:grpSpPr>
        <a:xfrm>
          <a:off x="6781800" y="9525"/>
          <a:ext cx="2066925" cy="504825"/>
          <a:chOff x="461" y="1"/>
          <a:chExt cx="217" cy="53"/>
        </a:xfrm>
        <a:solidFill>
          <a:srgbClr val="FFFFFF"/>
        </a:solidFill>
      </xdr:grpSpPr>
      <xdr:pic>
        <xdr:nvPicPr>
          <xdr:cNvPr id="92" name="Picture 92"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93" name="Picture 93"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94" name="Group 94"/>
        <xdr:cNvGrpSpPr>
          <a:grpSpLocks/>
        </xdr:cNvGrpSpPr>
      </xdr:nvGrpSpPr>
      <xdr:grpSpPr>
        <a:xfrm>
          <a:off x="6781800" y="9525"/>
          <a:ext cx="2066925" cy="504825"/>
          <a:chOff x="461" y="1"/>
          <a:chExt cx="217" cy="53"/>
        </a:xfrm>
        <a:solidFill>
          <a:srgbClr val="FFFFFF"/>
        </a:solidFill>
      </xdr:grpSpPr>
      <xdr:pic>
        <xdr:nvPicPr>
          <xdr:cNvPr id="95" name="Picture 95"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96" name="Picture 96"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97" name="Group 97"/>
        <xdr:cNvGrpSpPr>
          <a:grpSpLocks/>
        </xdr:cNvGrpSpPr>
      </xdr:nvGrpSpPr>
      <xdr:grpSpPr>
        <a:xfrm>
          <a:off x="6781800" y="9525"/>
          <a:ext cx="2066925" cy="504825"/>
          <a:chOff x="461" y="1"/>
          <a:chExt cx="217" cy="53"/>
        </a:xfrm>
        <a:solidFill>
          <a:srgbClr val="FFFFFF"/>
        </a:solidFill>
      </xdr:grpSpPr>
      <xdr:pic>
        <xdr:nvPicPr>
          <xdr:cNvPr id="98" name="Picture 98"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99" name="Picture 99"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twoCellAnchor>
    <xdr:from>
      <xdr:col>11</xdr:col>
      <xdr:colOff>257175</xdr:colOff>
      <xdr:row>0</xdr:row>
      <xdr:rowOff>9525</xdr:rowOff>
    </xdr:from>
    <xdr:to>
      <xdr:col>15</xdr:col>
      <xdr:colOff>0</xdr:colOff>
      <xdr:row>1</xdr:row>
      <xdr:rowOff>238125</xdr:rowOff>
    </xdr:to>
    <xdr:grpSp>
      <xdr:nvGrpSpPr>
        <xdr:cNvPr id="100" name="Group 100"/>
        <xdr:cNvGrpSpPr>
          <a:grpSpLocks/>
        </xdr:cNvGrpSpPr>
      </xdr:nvGrpSpPr>
      <xdr:grpSpPr>
        <a:xfrm>
          <a:off x="6781800" y="9525"/>
          <a:ext cx="2066925" cy="504825"/>
          <a:chOff x="461" y="1"/>
          <a:chExt cx="217" cy="53"/>
        </a:xfrm>
        <a:solidFill>
          <a:srgbClr val="FFFFFF"/>
        </a:solidFill>
      </xdr:grpSpPr>
      <xdr:pic>
        <xdr:nvPicPr>
          <xdr:cNvPr id="101" name="Picture 101" descr="Logo_Wifi"/>
          <xdr:cNvPicPr preferRelativeResize="1">
            <a:picLocks noChangeAspect="1"/>
          </xdr:cNvPicPr>
        </xdr:nvPicPr>
        <xdr:blipFill>
          <a:blip r:embed="rId1"/>
          <a:stretch>
            <a:fillRect/>
          </a:stretch>
        </xdr:blipFill>
        <xdr:spPr>
          <a:xfrm>
            <a:off x="461" y="1"/>
            <a:ext cx="42" cy="53"/>
          </a:xfrm>
          <a:prstGeom prst="rect">
            <a:avLst/>
          </a:prstGeom>
          <a:noFill/>
          <a:ln w="9525" cmpd="sng">
            <a:noFill/>
          </a:ln>
        </xdr:spPr>
      </xdr:pic>
      <xdr:pic>
        <xdr:nvPicPr>
          <xdr:cNvPr id="102" name="Picture 102" descr="Logo_Wko"/>
          <xdr:cNvPicPr preferRelativeResize="1">
            <a:picLocks noChangeAspect="1"/>
          </xdr:cNvPicPr>
        </xdr:nvPicPr>
        <xdr:blipFill>
          <a:blip r:embed="rId2"/>
          <a:stretch>
            <a:fillRect/>
          </a:stretch>
        </xdr:blipFill>
        <xdr:spPr>
          <a:xfrm>
            <a:off x="511" y="1"/>
            <a:ext cx="167" cy="53"/>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bmf.gv.at/Publikationen/Downloads/BroschrenundRatgeber/_start.htm" TargetMode="External" /><Relationship Id="rId2" Type="http://schemas.openxmlformats.org/officeDocument/2006/relationships/hyperlink" Target="http://wko.at/uns" TargetMode="External" /><Relationship Id="rId3" Type="http://schemas.openxmlformats.org/officeDocument/2006/relationships/hyperlink" Target="http://wko.at/uns" TargetMode="External" /><Relationship Id="rId4" Type="http://schemas.openxmlformats.org/officeDocument/2006/relationships/hyperlink" Target="http://www.sva.or.at/" TargetMode="External" /><Relationship Id="rId5" Type="http://schemas.openxmlformats.org/officeDocument/2006/relationships/hyperlink" Target="http://wko.at/uns" TargetMode="External" /><Relationship Id="rId6" Type="http://schemas.openxmlformats.org/officeDocument/2006/relationships/hyperlink" Target="http://www.gruenderservice.at/" TargetMode="External" /><Relationship Id="rId7" Type="http://schemas.openxmlformats.org/officeDocument/2006/relationships/hyperlink" Target="http://portal.wko.at/wk/startseite_th.wk?BrID=564&amp;SbID=139&amp;DstID=0" TargetMode="External" /><Relationship Id="rId8" Type="http://schemas.openxmlformats.org/officeDocument/2006/relationships/hyperlink" Target="http://www.steuerverein.at/" TargetMode="External" /><Relationship Id="rId9" Type="http://schemas.openxmlformats.org/officeDocument/2006/relationships/hyperlink" Target="https://www.bmf.gv.at/Publikationen/Downloads/BroschrenundRatgeber/_start.htm" TargetMode="External" /><Relationship Id="rId10" Type="http://schemas.openxmlformats.org/officeDocument/2006/relationships/hyperlink" Target="http://portal.wko.at/wk/startseite_th.wk?dstid=7228&amp;sbid=3378" TargetMode="External" /><Relationship Id="rId11" Type="http://schemas.openxmlformats.org/officeDocument/2006/relationships/hyperlink" Target="http://www.bmuc.at/" TargetMode="External" /><Relationship Id="rId12" Type="http://schemas.openxmlformats.org/officeDocument/2006/relationships/drawing" Target="../drawings/drawing9.xml" /><Relationship Id="rId1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P59"/>
  <sheetViews>
    <sheetView showGridLines="0" showZeros="0" tabSelected="1" showOutlineSymbols="0" zoomScale="90" zoomScaleNormal="90" zoomScalePageLayoutView="0" workbookViewId="0" topLeftCell="A1">
      <pane ySplit="2" topLeftCell="A3" activePane="bottomLeft" state="frozen"/>
      <selection pane="topLeft" activeCell="A3" sqref="A3:O3"/>
      <selection pane="bottomLeft" activeCell="B12" sqref="B12:H12"/>
    </sheetView>
  </sheetViews>
  <sheetFormatPr defaultColWidth="10.7109375" defaultRowHeight="12.75"/>
  <cols>
    <col min="1" max="1" width="10.7109375" style="5" customWidth="1"/>
    <col min="2" max="2" width="8.7109375" style="5" customWidth="1"/>
    <col min="3" max="6" width="8.7109375" style="1" customWidth="1"/>
    <col min="7" max="7" width="8.7109375" style="16" customWidth="1"/>
    <col min="8" max="8" width="8.7109375" style="78" customWidth="1"/>
    <col min="9" max="9" width="8.7109375" style="17" customWidth="1"/>
    <col min="10" max="15" width="8.7109375" style="1" customWidth="1"/>
    <col min="16" max="16384" width="10.7109375" style="1" customWidth="1"/>
  </cols>
  <sheetData>
    <row r="1" spans="1:16" ht="21.75" customHeight="1">
      <c r="A1" s="129" t="s">
        <v>260</v>
      </c>
      <c r="B1" s="129"/>
      <c r="C1" s="129"/>
      <c r="D1" s="129"/>
      <c r="E1" s="129"/>
      <c r="F1" s="129"/>
      <c r="G1" s="129"/>
      <c r="H1" s="129"/>
      <c r="I1" s="129"/>
      <c r="J1" s="129"/>
      <c r="K1" s="129"/>
      <c r="L1" s="129"/>
      <c r="M1" s="129"/>
      <c r="N1" s="129"/>
      <c r="O1" s="129"/>
      <c r="P1" s="88"/>
    </row>
    <row r="2" spans="1:16" ht="21.75" customHeight="1">
      <c r="A2" s="130"/>
      <c r="B2" s="131"/>
      <c r="C2" s="131"/>
      <c r="D2" s="131"/>
      <c r="E2" s="131"/>
      <c r="F2" s="131"/>
      <c r="G2" s="131"/>
      <c r="H2" s="131"/>
      <c r="I2" s="131"/>
      <c r="J2" s="131"/>
      <c r="K2" s="131"/>
      <c r="L2" s="131"/>
      <c r="M2" s="131"/>
      <c r="N2" s="131"/>
      <c r="O2" s="131"/>
      <c r="P2" s="84"/>
    </row>
    <row r="3" spans="1:15" ht="13.5" customHeight="1">
      <c r="A3" s="127"/>
      <c r="B3" s="128"/>
      <c r="C3" s="128"/>
      <c r="D3" s="128"/>
      <c r="E3" s="128"/>
      <c r="F3" s="128"/>
      <c r="G3" s="128"/>
      <c r="H3" s="128"/>
      <c r="I3" s="128"/>
      <c r="J3" s="128"/>
      <c r="K3" s="128"/>
      <c r="L3" s="128"/>
      <c r="M3" s="128"/>
      <c r="N3" s="128"/>
      <c r="O3" s="128"/>
    </row>
    <row r="4" spans="1:15" ht="13.5" customHeight="1">
      <c r="A4" s="107" t="s">
        <v>147</v>
      </c>
      <c r="B4" s="107"/>
      <c r="C4" s="107"/>
      <c r="D4" s="107"/>
      <c r="E4" s="107"/>
      <c r="F4" s="107"/>
      <c r="G4" s="107"/>
      <c r="H4" s="107"/>
      <c r="I4" s="107"/>
      <c r="J4" s="107"/>
      <c r="K4" s="107"/>
      <c r="L4" s="107"/>
      <c r="M4" s="107"/>
      <c r="N4" s="107"/>
      <c r="O4" s="107"/>
    </row>
    <row r="5" spans="1:15" s="97" customFormat="1" ht="27.75" customHeight="1">
      <c r="A5" s="106" t="s">
        <v>280</v>
      </c>
      <c r="B5" s="106"/>
      <c r="C5" s="106"/>
      <c r="D5" s="106"/>
      <c r="E5" s="106"/>
      <c r="F5" s="106"/>
      <c r="G5" s="106"/>
      <c r="H5" s="106"/>
      <c r="I5" s="106"/>
      <c r="J5" s="106"/>
      <c r="K5" s="106"/>
      <c r="L5" s="106"/>
      <c r="M5" s="106"/>
      <c r="N5" s="106"/>
      <c r="O5" s="106"/>
    </row>
    <row r="6" spans="1:15" s="97" customFormat="1" ht="27.75" customHeight="1">
      <c r="A6" s="106" t="s">
        <v>288</v>
      </c>
      <c r="B6" s="106"/>
      <c r="C6" s="106"/>
      <c r="D6" s="106"/>
      <c r="E6" s="106"/>
      <c r="F6" s="106"/>
      <c r="G6" s="106"/>
      <c r="H6" s="106"/>
      <c r="I6" s="106"/>
      <c r="J6" s="106"/>
      <c r="K6" s="106"/>
      <c r="L6" s="106"/>
      <c r="M6" s="106"/>
      <c r="N6" s="106"/>
      <c r="O6" s="106"/>
    </row>
    <row r="7" spans="1:15" s="97" customFormat="1" ht="27.75" customHeight="1">
      <c r="A7" s="106" t="s">
        <v>281</v>
      </c>
      <c r="B7" s="106"/>
      <c r="C7" s="106"/>
      <c r="D7" s="106"/>
      <c r="E7" s="106"/>
      <c r="F7" s="106"/>
      <c r="G7" s="106"/>
      <c r="H7" s="106"/>
      <c r="I7" s="106"/>
      <c r="J7" s="106"/>
      <c r="K7" s="106"/>
      <c r="L7" s="106"/>
      <c r="M7" s="106"/>
      <c r="N7" s="106"/>
      <c r="O7" s="106"/>
    </row>
    <row r="8" spans="1:15" s="100" customFormat="1" ht="13.5" customHeight="1">
      <c r="A8" s="106" t="s">
        <v>272</v>
      </c>
      <c r="B8" s="106"/>
      <c r="C8" s="106"/>
      <c r="D8" s="106"/>
      <c r="E8" s="106"/>
      <c r="F8" s="106"/>
      <c r="G8" s="106"/>
      <c r="H8" s="106"/>
      <c r="I8" s="106"/>
      <c r="J8" s="106"/>
      <c r="K8" s="106"/>
      <c r="L8" s="106"/>
      <c r="M8" s="106"/>
      <c r="N8" s="106"/>
      <c r="O8" s="106"/>
    </row>
    <row r="9" spans="1:15" s="12" customFormat="1" ht="13.5" customHeight="1">
      <c r="A9" s="102"/>
      <c r="B9" s="102"/>
      <c r="C9" s="102"/>
      <c r="D9" s="102"/>
      <c r="E9" s="102"/>
      <c r="F9" s="102"/>
      <c r="G9" s="102"/>
      <c r="H9" s="102"/>
      <c r="I9" s="102"/>
      <c r="J9" s="102"/>
      <c r="K9" s="102"/>
      <c r="L9" s="102"/>
      <c r="M9" s="102"/>
      <c r="N9" s="102"/>
      <c r="O9" s="102"/>
    </row>
    <row r="10" spans="1:15" ht="13.5" customHeight="1">
      <c r="A10" s="107" t="s">
        <v>248</v>
      </c>
      <c r="B10" s="103"/>
      <c r="C10" s="103"/>
      <c r="D10" s="103"/>
      <c r="E10" s="103"/>
      <c r="F10" s="103"/>
      <c r="G10" s="103"/>
      <c r="H10" s="103"/>
      <c r="I10" s="103"/>
      <c r="J10" s="103"/>
      <c r="K10" s="103"/>
      <c r="L10" s="103"/>
      <c r="M10" s="103"/>
      <c r="N10" s="103"/>
      <c r="O10" s="103"/>
    </row>
    <row r="11" spans="1:15" s="12" customFormat="1" ht="13.5" customHeight="1">
      <c r="A11" s="102"/>
      <c r="B11" s="102"/>
      <c r="C11" s="102"/>
      <c r="D11" s="102"/>
      <c r="E11" s="102"/>
      <c r="F11" s="102"/>
      <c r="G11" s="102"/>
      <c r="H11" s="102"/>
      <c r="I11" s="102"/>
      <c r="J11" s="102"/>
      <c r="K11" s="102"/>
      <c r="L11" s="102"/>
      <c r="M11" s="102"/>
      <c r="N11" s="102"/>
      <c r="O11" s="102"/>
    </row>
    <row r="12" spans="1:15" s="12" customFormat="1" ht="13.5" customHeight="1">
      <c r="A12" s="89" t="s">
        <v>216</v>
      </c>
      <c r="B12" s="108"/>
      <c r="C12" s="109"/>
      <c r="D12" s="109"/>
      <c r="E12" s="109"/>
      <c r="F12" s="109"/>
      <c r="G12" s="109"/>
      <c r="H12" s="110"/>
      <c r="I12" s="123"/>
      <c r="J12" s="124"/>
      <c r="K12" s="124"/>
      <c r="L12" s="124"/>
      <c r="M12" s="124"/>
      <c r="N12" s="124"/>
      <c r="O12" s="124"/>
    </row>
    <row r="13" spans="1:15" s="12" customFormat="1" ht="13.5" customHeight="1">
      <c r="A13" s="102"/>
      <c r="B13" s="102"/>
      <c r="C13" s="102"/>
      <c r="D13" s="102"/>
      <c r="E13" s="102"/>
      <c r="F13" s="102"/>
      <c r="G13" s="102"/>
      <c r="H13" s="102"/>
      <c r="I13" s="102"/>
      <c r="J13" s="102"/>
      <c r="K13" s="102"/>
      <c r="L13" s="102"/>
      <c r="M13" s="102"/>
      <c r="N13" s="102"/>
      <c r="O13" s="102"/>
    </row>
    <row r="14" spans="1:15" s="12" customFormat="1" ht="13.5" customHeight="1">
      <c r="A14" s="86" t="s">
        <v>215</v>
      </c>
      <c r="B14" s="87"/>
      <c r="C14" s="85" t="s">
        <v>217</v>
      </c>
      <c r="D14" s="111"/>
      <c r="E14" s="112"/>
      <c r="F14" s="112"/>
      <c r="G14" s="112"/>
      <c r="H14" s="113"/>
      <c r="I14" s="118"/>
      <c r="J14" s="102"/>
      <c r="K14" s="102"/>
      <c r="L14" s="102"/>
      <c r="M14" s="102"/>
      <c r="N14" s="102"/>
      <c r="O14" s="102"/>
    </row>
    <row r="15" spans="1:15" s="12" customFormat="1" ht="13.5" customHeight="1">
      <c r="A15" s="102"/>
      <c r="B15" s="102"/>
      <c r="C15" s="102"/>
      <c r="D15" s="102"/>
      <c r="E15" s="102"/>
      <c r="F15" s="102"/>
      <c r="G15" s="102"/>
      <c r="H15" s="102"/>
      <c r="I15" s="102"/>
      <c r="J15" s="102"/>
      <c r="K15" s="102"/>
      <c r="L15" s="102"/>
      <c r="M15" s="102"/>
      <c r="N15" s="102"/>
      <c r="O15" s="102"/>
    </row>
    <row r="16" spans="1:15" ht="13.5" customHeight="1">
      <c r="A16" s="103" t="s">
        <v>257</v>
      </c>
      <c r="B16" s="103"/>
      <c r="C16" s="103"/>
      <c r="D16" s="103"/>
      <c r="E16" s="103"/>
      <c r="F16" s="103"/>
      <c r="G16" s="103"/>
      <c r="H16" s="103"/>
      <c r="I16" s="103"/>
      <c r="J16" s="103"/>
      <c r="K16" s="103"/>
      <c r="L16" s="103"/>
      <c r="M16" s="103"/>
      <c r="N16" s="103"/>
      <c r="O16" s="103"/>
    </row>
    <row r="17" spans="1:15" s="5" customFormat="1" ht="13.5" customHeight="1">
      <c r="A17" s="125" t="s">
        <v>182</v>
      </c>
      <c r="B17" s="126"/>
      <c r="C17" s="126"/>
      <c r="D17" s="126"/>
      <c r="E17" s="126"/>
      <c r="F17" s="126"/>
      <c r="G17" s="126"/>
      <c r="H17" s="126"/>
      <c r="I17" s="126"/>
      <c r="J17" s="126"/>
      <c r="K17" s="126"/>
      <c r="L17" s="126"/>
      <c r="M17" s="126"/>
      <c r="N17" s="126"/>
      <c r="O17" s="126"/>
    </row>
    <row r="18" spans="1:15" s="5" customFormat="1" ht="13.5" customHeight="1">
      <c r="A18" s="125" t="s">
        <v>181</v>
      </c>
      <c r="B18" s="126"/>
      <c r="C18" s="126"/>
      <c r="D18" s="126"/>
      <c r="E18" s="126"/>
      <c r="F18" s="126"/>
      <c r="G18" s="126"/>
      <c r="H18" s="126"/>
      <c r="I18" s="126"/>
      <c r="J18" s="126"/>
      <c r="K18" s="126"/>
      <c r="L18" s="126"/>
      <c r="M18" s="126"/>
      <c r="N18" s="126"/>
      <c r="O18" s="126"/>
    </row>
    <row r="19" spans="1:15" s="5" customFormat="1" ht="13.5" customHeight="1">
      <c r="A19" s="125" t="s">
        <v>208</v>
      </c>
      <c r="B19" s="126"/>
      <c r="C19" s="126"/>
      <c r="D19" s="126"/>
      <c r="E19" s="126"/>
      <c r="F19" s="126"/>
      <c r="G19" s="126"/>
      <c r="H19" s="126"/>
      <c r="I19" s="126"/>
      <c r="J19" s="126"/>
      <c r="K19" s="126"/>
      <c r="L19" s="126"/>
      <c r="M19" s="126"/>
      <c r="N19" s="126"/>
      <c r="O19" s="126"/>
    </row>
    <row r="20" spans="1:15" s="5" customFormat="1" ht="13.5" customHeight="1">
      <c r="A20" s="125" t="s">
        <v>221</v>
      </c>
      <c r="B20" s="126"/>
      <c r="C20" s="126"/>
      <c r="D20" s="126"/>
      <c r="E20" s="126"/>
      <c r="F20" s="126"/>
      <c r="G20" s="126"/>
      <c r="H20" s="126"/>
      <c r="I20" s="126"/>
      <c r="J20" s="126"/>
      <c r="K20" s="126"/>
      <c r="L20" s="126"/>
      <c r="M20" s="126"/>
      <c r="N20" s="126"/>
      <c r="O20" s="126"/>
    </row>
    <row r="21" spans="1:15" s="5" customFormat="1" ht="13.5" customHeight="1">
      <c r="A21" s="125" t="s">
        <v>195</v>
      </c>
      <c r="B21" s="126"/>
      <c r="C21" s="126"/>
      <c r="D21" s="126"/>
      <c r="E21" s="126"/>
      <c r="F21" s="126"/>
      <c r="G21" s="126"/>
      <c r="H21" s="126"/>
      <c r="I21" s="126"/>
      <c r="J21" s="126"/>
      <c r="K21" s="126"/>
      <c r="L21" s="126"/>
      <c r="M21" s="126"/>
      <c r="N21" s="126"/>
      <c r="O21" s="126"/>
    </row>
    <row r="22" spans="1:15" ht="13.5" customHeight="1">
      <c r="A22" s="125"/>
      <c r="B22" s="125"/>
      <c r="C22" s="125"/>
      <c r="D22" s="125"/>
      <c r="E22" s="125"/>
      <c r="F22" s="125"/>
      <c r="G22" s="125"/>
      <c r="H22" s="125"/>
      <c r="I22" s="125"/>
      <c r="J22" s="125"/>
      <c r="K22" s="125"/>
      <c r="L22" s="125"/>
      <c r="M22" s="125"/>
      <c r="N22" s="125"/>
      <c r="O22" s="125"/>
    </row>
    <row r="23" spans="1:15" s="97" customFormat="1" ht="27.75" customHeight="1">
      <c r="A23" s="106" t="s">
        <v>258</v>
      </c>
      <c r="B23" s="106"/>
      <c r="C23" s="106"/>
      <c r="D23" s="106"/>
      <c r="E23" s="106"/>
      <c r="F23" s="106"/>
      <c r="G23" s="106"/>
      <c r="H23" s="106"/>
      <c r="I23" s="106"/>
      <c r="J23" s="106"/>
      <c r="K23" s="106"/>
      <c r="L23" s="106"/>
      <c r="M23" s="106"/>
      <c r="N23" s="106"/>
      <c r="O23" s="106"/>
    </row>
    <row r="24" spans="1:15" s="12" customFormat="1" ht="13.5" customHeight="1">
      <c r="A24" s="102"/>
      <c r="B24" s="102"/>
      <c r="C24" s="102"/>
      <c r="D24" s="102"/>
      <c r="E24" s="102"/>
      <c r="F24" s="102"/>
      <c r="G24" s="102"/>
      <c r="H24" s="102"/>
      <c r="I24" s="102"/>
      <c r="J24" s="102"/>
      <c r="K24" s="102"/>
      <c r="L24" s="102"/>
      <c r="M24" s="102"/>
      <c r="N24" s="102"/>
      <c r="O24" s="102"/>
    </row>
    <row r="25" spans="1:15" ht="13.5" customHeight="1">
      <c r="A25" s="107" t="s">
        <v>197</v>
      </c>
      <c r="B25" s="103"/>
      <c r="C25" s="103"/>
      <c r="D25" s="103"/>
      <c r="E25" s="103"/>
      <c r="F25" s="103"/>
      <c r="G25" s="103"/>
      <c r="H25" s="103"/>
      <c r="I25" s="103"/>
      <c r="J25" s="103"/>
      <c r="K25" s="103"/>
      <c r="L25" s="103"/>
      <c r="M25" s="103"/>
      <c r="N25" s="103"/>
      <c r="O25" s="103"/>
    </row>
    <row r="26" spans="1:15" ht="13.5" customHeight="1">
      <c r="A26" s="102"/>
      <c r="B26" s="102"/>
      <c r="C26" s="102"/>
      <c r="D26" s="102"/>
      <c r="E26" s="102"/>
      <c r="F26" s="102"/>
      <c r="G26" s="102"/>
      <c r="H26" s="102"/>
      <c r="I26" s="102"/>
      <c r="J26" s="102"/>
      <c r="K26" s="102"/>
      <c r="L26" s="102"/>
      <c r="M26" s="102"/>
      <c r="N26" s="102"/>
      <c r="O26" s="102"/>
    </row>
    <row r="27" spans="1:15" ht="13.5" customHeight="1">
      <c r="A27" s="107" t="s">
        <v>196</v>
      </c>
      <c r="B27" s="107"/>
      <c r="C27" s="107"/>
      <c r="D27" s="107"/>
      <c r="E27" s="107"/>
      <c r="F27" s="107"/>
      <c r="G27" s="107"/>
      <c r="H27" s="107"/>
      <c r="I27" s="107"/>
      <c r="J27" s="107"/>
      <c r="K27" s="107"/>
      <c r="L27" s="107"/>
      <c r="M27" s="107"/>
      <c r="N27" s="107"/>
      <c r="O27" s="107"/>
    </row>
    <row r="28" spans="1:15" ht="13.5" customHeight="1">
      <c r="A28" s="107" t="s">
        <v>259</v>
      </c>
      <c r="B28" s="107"/>
      <c r="C28" s="107"/>
      <c r="D28" s="107"/>
      <c r="E28" s="107"/>
      <c r="F28" s="107"/>
      <c r="G28" s="107"/>
      <c r="H28" s="107"/>
      <c r="I28" s="107"/>
      <c r="J28" s="107"/>
      <c r="K28" s="107"/>
      <c r="L28" s="107"/>
      <c r="M28" s="107"/>
      <c r="N28" s="107"/>
      <c r="O28" s="107"/>
    </row>
    <row r="29" spans="1:15" ht="13.5" customHeight="1">
      <c r="A29" s="102"/>
      <c r="B29" s="102"/>
      <c r="C29" s="102"/>
      <c r="D29" s="102"/>
      <c r="E29" s="102"/>
      <c r="F29" s="102"/>
      <c r="G29" s="102"/>
      <c r="H29" s="102"/>
      <c r="I29" s="102"/>
      <c r="J29" s="102"/>
      <c r="K29" s="102"/>
      <c r="L29" s="102"/>
      <c r="M29" s="102"/>
      <c r="N29" s="102"/>
      <c r="O29" s="102"/>
    </row>
    <row r="30" spans="1:15" ht="13.5" customHeight="1">
      <c r="A30" s="107" t="s">
        <v>256</v>
      </c>
      <c r="B30" s="107"/>
      <c r="C30" s="107"/>
      <c r="D30" s="107"/>
      <c r="E30" s="107"/>
      <c r="F30" s="107"/>
      <c r="G30" s="107"/>
      <c r="H30" s="107"/>
      <c r="I30" s="107"/>
      <c r="J30" s="107"/>
      <c r="K30" s="107"/>
      <c r="L30" s="107"/>
      <c r="M30" s="107"/>
      <c r="N30" s="107"/>
      <c r="O30" s="107"/>
    </row>
    <row r="31" spans="1:15" ht="13.5" customHeight="1">
      <c r="A31" s="103"/>
      <c r="B31" s="103"/>
      <c r="C31" s="103"/>
      <c r="D31" s="103"/>
      <c r="E31" s="103"/>
      <c r="F31" s="103"/>
      <c r="G31" s="103"/>
      <c r="H31" s="103"/>
      <c r="I31" s="103"/>
      <c r="J31" s="103"/>
      <c r="K31" s="103"/>
      <c r="L31" s="103"/>
      <c r="M31" s="103"/>
      <c r="N31" s="103"/>
      <c r="O31" s="103"/>
    </row>
    <row r="32" spans="1:15" ht="13.5" customHeight="1">
      <c r="A32" s="119" t="s">
        <v>18</v>
      </c>
      <c r="B32" s="120"/>
      <c r="D32" s="102" t="s">
        <v>253</v>
      </c>
      <c r="E32" s="102"/>
      <c r="F32" s="102"/>
      <c r="G32" s="102"/>
      <c r="H32" s="102"/>
      <c r="I32" s="102"/>
      <c r="J32" s="102"/>
      <c r="K32" s="102"/>
      <c r="L32" s="102"/>
      <c r="M32" s="102"/>
      <c r="N32" s="102"/>
      <c r="O32" s="102"/>
    </row>
    <row r="33" spans="1:15" ht="13.5" customHeight="1">
      <c r="A33" s="103"/>
      <c r="B33" s="103"/>
      <c r="C33" s="103"/>
      <c r="D33" s="102"/>
      <c r="E33" s="102"/>
      <c r="F33" s="102"/>
      <c r="G33" s="102"/>
      <c r="H33" s="102"/>
      <c r="I33" s="102"/>
      <c r="J33" s="102"/>
      <c r="K33" s="102"/>
      <c r="L33" s="102"/>
      <c r="M33" s="102"/>
      <c r="N33" s="102"/>
      <c r="O33" s="102"/>
    </row>
    <row r="34" spans="1:15" ht="13.5" customHeight="1">
      <c r="A34" s="119" t="s">
        <v>175</v>
      </c>
      <c r="B34" s="120"/>
      <c r="D34" s="102" t="s">
        <v>254</v>
      </c>
      <c r="E34" s="102"/>
      <c r="F34" s="102"/>
      <c r="G34" s="102"/>
      <c r="H34" s="102"/>
      <c r="I34" s="102"/>
      <c r="J34" s="102"/>
      <c r="K34" s="102"/>
      <c r="L34" s="102"/>
      <c r="M34" s="102"/>
      <c r="N34" s="102"/>
      <c r="O34" s="102"/>
    </row>
    <row r="35" spans="1:15" ht="13.5" customHeight="1">
      <c r="A35" s="103"/>
      <c r="B35" s="103"/>
      <c r="C35" s="103"/>
      <c r="D35" s="102"/>
      <c r="E35" s="102"/>
      <c r="F35" s="102"/>
      <c r="G35" s="102"/>
      <c r="H35" s="102"/>
      <c r="I35" s="102"/>
      <c r="J35" s="102"/>
      <c r="K35" s="102"/>
      <c r="L35" s="102"/>
      <c r="M35" s="102"/>
      <c r="N35" s="102"/>
      <c r="O35" s="102"/>
    </row>
    <row r="36" spans="1:15" ht="13.5" customHeight="1">
      <c r="A36" s="119" t="s">
        <v>117</v>
      </c>
      <c r="B36" s="120"/>
      <c r="D36" s="102" t="s">
        <v>138</v>
      </c>
      <c r="E36" s="102"/>
      <c r="F36" s="102"/>
      <c r="G36" s="102"/>
      <c r="H36" s="102"/>
      <c r="I36" s="102"/>
      <c r="J36" s="102"/>
      <c r="K36" s="102"/>
      <c r="L36" s="102"/>
      <c r="M36" s="102"/>
      <c r="N36" s="102"/>
      <c r="O36" s="102"/>
    </row>
    <row r="37" spans="1:15" ht="13.5" customHeight="1">
      <c r="A37" s="103"/>
      <c r="B37" s="103"/>
      <c r="C37" s="103"/>
      <c r="D37" s="102"/>
      <c r="E37" s="102"/>
      <c r="F37" s="102"/>
      <c r="G37" s="102"/>
      <c r="H37" s="102"/>
      <c r="I37" s="102"/>
      <c r="J37" s="102"/>
      <c r="K37" s="102"/>
      <c r="L37" s="102"/>
      <c r="M37" s="102"/>
      <c r="N37" s="102"/>
      <c r="O37" s="102"/>
    </row>
    <row r="38" spans="1:15" ht="13.5" customHeight="1">
      <c r="A38" s="121" t="s">
        <v>26</v>
      </c>
      <c r="B38" s="122"/>
      <c r="D38" s="102" t="s">
        <v>153</v>
      </c>
      <c r="E38" s="102"/>
      <c r="F38" s="102"/>
      <c r="G38" s="102"/>
      <c r="H38" s="102"/>
      <c r="I38" s="102"/>
      <c r="J38" s="102"/>
      <c r="K38" s="102"/>
      <c r="L38" s="102"/>
      <c r="M38" s="102"/>
      <c r="N38" s="102"/>
      <c r="O38" s="102"/>
    </row>
    <row r="39" spans="1:15" ht="13.5" customHeight="1">
      <c r="A39" s="103"/>
      <c r="B39" s="103"/>
      <c r="C39" s="103"/>
      <c r="D39" s="102"/>
      <c r="E39" s="102"/>
      <c r="F39" s="102"/>
      <c r="G39" s="102"/>
      <c r="H39" s="102"/>
      <c r="I39" s="102"/>
      <c r="J39" s="102"/>
      <c r="K39" s="102"/>
      <c r="L39" s="102"/>
      <c r="M39" s="102"/>
      <c r="N39" s="102"/>
      <c r="O39" s="102"/>
    </row>
    <row r="40" spans="1:15" ht="13.5" customHeight="1">
      <c r="A40" s="103"/>
      <c r="B40" s="103"/>
      <c r="C40" s="103"/>
      <c r="D40" s="102"/>
      <c r="E40" s="102"/>
      <c r="F40" s="102"/>
      <c r="G40" s="102"/>
      <c r="H40" s="102"/>
      <c r="I40" s="102"/>
      <c r="J40" s="102"/>
      <c r="K40" s="102"/>
      <c r="L40" s="102"/>
      <c r="M40" s="102"/>
      <c r="N40" s="102"/>
      <c r="O40" s="102"/>
    </row>
    <row r="41" spans="1:15" ht="13.5" customHeight="1">
      <c r="A41" s="121" t="s">
        <v>28</v>
      </c>
      <c r="B41" s="122"/>
      <c r="D41" s="102" t="s">
        <v>154</v>
      </c>
      <c r="E41" s="102"/>
      <c r="F41" s="102"/>
      <c r="G41" s="102"/>
      <c r="H41" s="102"/>
      <c r="I41" s="102"/>
      <c r="J41" s="102"/>
      <c r="K41" s="102"/>
      <c r="L41" s="102"/>
      <c r="M41" s="102"/>
      <c r="N41" s="102"/>
      <c r="O41" s="102"/>
    </row>
    <row r="42" spans="1:15" ht="13.5" customHeight="1">
      <c r="A42" s="103"/>
      <c r="B42" s="103"/>
      <c r="C42" s="103"/>
      <c r="D42" s="102"/>
      <c r="E42" s="102"/>
      <c r="F42" s="102"/>
      <c r="G42" s="102"/>
      <c r="H42" s="102"/>
      <c r="I42" s="102"/>
      <c r="J42" s="102"/>
      <c r="K42" s="102"/>
      <c r="L42" s="102"/>
      <c r="M42" s="102"/>
      <c r="N42" s="102"/>
      <c r="O42" s="102"/>
    </row>
    <row r="43" spans="1:15" ht="13.5" customHeight="1">
      <c r="A43" s="104" t="s">
        <v>27</v>
      </c>
      <c r="B43" s="105"/>
      <c r="D43" s="102" t="s">
        <v>289</v>
      </c>
      <c r="E43" s="102"/>
      <c r="F43" s="102"/>
      <c r="G43" s="102"/>
      <c r="H43" s="102"/>
      <c r="I43" s="102"/>
      <c r="J43" s="102"/>
      <c r="K43" s="102"/>
      <c r="L43" s="102"/>
      <c r="M43" s="102"/>
      <c r="N43" s="102"/>
      <c r="O43" s="102"/>
    </row>
    <row r="44" spans="1:15" ht="13.5" customHeight="1">
      <c r="A44" s="103"/>
      <c r="B44" s="103"/>
      <c r="C44" s="103"/>
      <c r="D44" s="102"/>
      <c r="E44" s="102"/>
      <c r="F44" s="102"/>
      <c r="G44" s="102"/>
      <c r="H44" s="102"/>
      <c r="I44" s="102"/>
      <c r="J44" s="102"/>
      <c r="K44" s="102"/>
      <c r="L44" s="102"/>
      <c r="M44" s="102"/>
      <c r="N44" s="102"/>
      <c r="O44" s="102"/>
    </row>
    <row r="45" spans="1:15" ht="13.5" customHeight="1">
      <c r="A45" s="103"/>
      <c r="B45" s="103"/>
      <c r="C45" s="103"/>
      <c r="D45" s="102"/>
      <c r="E45" s="102"/>
      <c r="F45" s="102"/>
      <c r="G45" s="102"/>
      <c r="H45" s="102"/>
      <c r="I45" s="102"/>
      <c r="J45" s="102"/>
      <c r="K45" s="102"/>
      <c r="L45" s="102"/>
      <c r="M45" s="102"/>
      <c r="N45" s="102"/>
      <c r="O45" s="102"/>
    </row>
    <row r="46" spans="1:15" ht="13.5" customHeight="1">
      <c r="A46" s="103"/>
      <c r="B46" s="103"/>
      <c r="C46" s="103"/>
      <c r="D46" s="102"/>
      <c r="E46" s="102"/>
      <c r="F46" s="102"/>
      <c r="G46" s="102"/>
      <c r="H46" s="102"/>
      <c r="I46" s="102"/>
      <c r="J46" s="102"/>
      <c r="K46" s="102"/>
      <c r="L46" s="102"/>
      <c r="M46" s="102"/>
      <c r="N46" s="102"/>
      <c r="O46" s="102"/>
    </row>
    <row r="47" spans="1:15" s="5" customFormat="1" ht="13.5" customHeight="1">
      <c r="A47" s="116" t="s">
        <v>146</v>
      </c>
      <c r="B47" s="117"/>
      <c r="D47" s="102" t="s">
        <v>290</v>
      </c>
      <c r="E47" s="114"/>
      <c r="F47" s="114"/>
      <c r="G47" s="114"/>
      <c r="H47" s="114"/>
      <c r="I47" s="114"/>
      <c r="J47" s="114"/>
      <c r="K47" s="114"/>
      <c r="L47" s="114"/>
      <c r="M47" s="114"/>
      <c r="N47" s="114"/>
      <c r="O47" s="114"/>
    </row>
    <row r="48" spans="1:15" s="5" customFormat="1" ht="13.5" customHeight="1">
      <c r="A48" s="103"/>
      <c r="B48" s="103"/>
      <c r="C48" s="103"/>
      <c r="D48" s="114"/>
      <c r="E48" s="114"/>
      <c r="F48" s="114"/>
      <c r="G48" s="114"/>
      <c r="H48" s="114"/>
      <c r="I48" s="114"/>
      <c r="J48" s="114"/>
      <c r="K48" s="114"/>
      <c r="L48" s="114"/>
      <c r="M48" s="114"/>
      <c r="N48" s="114"/>
      <c r="O48" s="114"/>
    </row>
    <row r="49" spans="1:15" s="5" customFormat="1" ht="13.5" customHeight="1">
      <c r="A49" s="103"/>
      <c r="B49" s="103"/>
      <c r="C49" s="103"/>
      <c r="D49" s="114"/>
      <c r="E49" s="114"/>
      <c r="F49" s="114"/>
      <c r="G49" s="114"/>
      <c r="H49" s="114"/>
      <c r="I49" s="114"/>
      <c r="J49" s="114"/>
      <c r="K49" s="114"/>
      <c r="L49" s="114"/>
      <c r="M49" s="114"/>
      <c r="N49" s="114"/>
      <c r="O49" s="114"/>
    </row>
    <row r="50" spans="1:15" s="5" customFormat="1" ht="13.5" customHeight="1">
      <c r="A50" s="103"/>
      <c r="B50" s="103"/>
      <c r="C50" s="103"/>
      <c r="D50" s="114"/>
      <c r="E50" s="114"/>
      <c r="F50" s="114"/>
      <c r="G50" s="114"/>
      <c r="H50" s="114"/>
      <c r="I50" s="114"/>
      <c r="J50" s="114"/>
      <c r="K50" s="114"/>
      <c r="L50" s="114"/>
      <c r="M50" s="114"/>
      <c r="N50" s="114"/>
      <c r="O50" s="114"/>
    </row>
    <row r="51" spans="1:15" ht="13.5" customHeight="1">
      <c r="A51" s="115" t="s">
        <v>255</v>
      </c>
      <c r="B51" s="115"/>
      <c r="C51" s="115"/>
      <c r="D51" s="115"/>
      <c r="E51" s="115"/>
      <c r="F51" s="115"/>
      <c r="G51" s="115"/>
      <c r="H51" s="115"/>
      <c r="I51" s="115"/>
      <c r="J51" s="115"/>
      <c r="K51" s="115"/>
      <c r="L51" s="115"/>
      <c r="M51" s="115"/>
      <c r="N51" s="115"/>
      <c r="O51" s="115"/>
    </row>
    <row r="52" spans="1:15" ht="13.5" customHeight="1">
      <c r="A52" s="103"/>
      <c r="B52" s="103"/>
      <c r="C52" s="103"/>
      <c r="D52" s="103"/>
      <c r="E52" s="103"/>
      <c r="F52" s="103"/>
      <c r="G52" s="103"/>
      <c r="H52" s="103"/>
      <c r="I52" s="103"/>
      <c r="J52" s="103"/>
      <c r="K52" s="103"/>
      <c r="L52" s="103"/>
      <c r="M52" s="103"/>
      <c r="N52" s="103"/>
      <c r="O52" s="103"/>
    </row>
    <row r="53" spans="1:15" ht="13.5" customHeight="1">
      <c r="A53" s="79"/>
      <c r="B53" s="103"/>
      <c r="C53" s="103"/>
      <c r="D53" s="102" t="s">
        <v>249</v>
      </c>
      <c r="E53" s="102"/>
      <c r="F53" s="102"/>
      <c r="G53" s="102"/>
      <c r="H53" s="102"/>
      <c r="I53" s="102"/>
      <c r="J53" s="102"/>
      <c r="K53" s="102"/>
      <c r="L53" s="102"/>
      <c r="M53" s="102"/>
      <c r="N53" s="102"/>
      <c r="O53" s="102"/>
    </row>
    <row r="54" spans="1:15" ht="13.5" customHeight="1">
      <c r="A54" s="103"/>
      <c r="B54" s="103"/>
      <c r="C54" s="103"/>
      <c r="D54" s="102"/>
      <c r="E54" s="102"/>
      <c r="F54" s="102"/>
      <c r="G54" s="102"/>
      <c r="H54" s="102"/>
      <c r="I54" s="102"/>
      <c r="J54" s="102"/>
      <c r="K54" s="102"/>
      <c r="L54" s="102"/>
      <c r="M54" s="102"/>
      <c r="N54" s="102"/>
      <c r="O54" s="102"/>
    </row>
    <row r="55" spans="1:15" ht="13.5" customHeight="1">
      <c r="A55" s="80"/>
      <c r="B55" s="103"/>
      <c r="C55" s="103"/>
      <c r="D55" s="102" t="s">
        <v>250</v>
      </c>
      <c r="E55" s="102"/>
      <c r="F55" s="102"/>
      <c r="G55" s="102"/>
      <c r="H55" s="102"/>
      <c r="I55" s="102"/>
      <c r="J55" s="102"/>
      <c r="K55" s="102"/>
      <c r="L55" s="102"/>
      <c r="M55" s="102"/>
      <c r="N55" s="102"/>
      <c r="O55" s="102"/>
    </row>
    <row r="56" spans="1:15" ht="13.5" customHeight="1">
      <c r="A56" s="103"/>
      <c r="B56" s="103"/>
      <c r="C56" s="103"/>
      <c r="D56" s="102"/>
      <c r="E56" s="102"/>
      <c r="F56" s="102"/>
      <c r="G56" s="102"/>
      <c r="H56" s="102"/>
      <c r="I56" s="102"/>
      <c r="J56" s="102"/>
      <c r="K56" s="102"/>
      <c r="L56" s="102"/>
      <c r="M56" s="102"/>
      <c r="N56" s="102"/>
      <c r="O56" s="102"/>
    </row>
    <row r="57" spans="1:15" ht="13.5" customHeight="1">
      <c r="A57" s="81"/>
      <c r="B57" s="103"/>
      <c r="C57" s="103"/>
      <c r="D57" s="102" t="s">
        <v>251</v>
      </c>
      <c r="E57" s="102"/>
      <c r="F57" s="102"/>
      <c r="G57" s="102"/>
      <c r="H57" s="102"/>
      <c r="I57" s="102"/>
      <c r="J57" s="102"/>
      <c r="K57" s="102"/>
      <c r="L57" s="102"/>
      <c r="M57" s="102"/>
      <c r="N57" s="102"/>
      <c r="O57" s="102"/>
    </row>
    <row r="58" spans="1:15" ht="13.5" customHeight="1">
      <c r="A58" s="103"/>
      <c r="B58" s="103"/>
      <c r="C58" s="103"/>
      <c r="D58" s="102"/>
      <c r="E58" s="102"/>
      <c r="F58" s="102"/>
      <c r="G58" s="102"/>
      <c r="H58" s="102"/>
      <c r="I58" s="102"/>
      <c r="J58" s="102"/>
      <c r="K58" s="102"/>
      <c r="L58" s="102"/>
      <c r="M58" s="102"/>
      <c r="N58" s="102"/>
      <c r="O58" s="102"/>
    </row>
    <row r="59" spans="2:15" ht="13.5" customHeight="1">
      <c r="B59" s="103"/>
      <c r="C59" s="103"/>
      <c r="D59" s="132" t="s">
        <v>252</v>
      </c>
      <c r="E59" s="102"/>
      <c r="F59" s="102"/>
      <c r="G59" s="102"/>
      <c r="H59" s="102"/>
      <c r="I59" s="102"/>
      <c r="J59" s="102"/>
      <c r="K59" s="102"/>
      <c r="L59" s="102"/>
      <c r="M59" s="102"/>
      <c r="N59" s="102"/>
      <c r="O59" s="102"/>
    </row>
    <row r="60" s="7" customFormat="1" ht="12"/>
    <row r="61" s="7" customFormat="1" ht="12"/>
    <row r="62" s="7" customFormat="1" ht="12"/>
  </sheetData>
  <sheetProtection password="F21F" sheet="1" objects="1" scenarios="1" selectLockedCells="1"/>
  <mergeCells count="67">
    <mergeCell ref="D41:O42"/>
    <mergeCell ref="A44:C46"/>
    <mergeCell ref="A34:B34"/>
    <mergeCell ref="D34:O35"/>
    <mergeCell ref="D36:O37"/>
    <mergeCell ref="A42:C42"/>
    <mergeCell ref="A41:B41"/>
    <mergeCell ref="A35:C35"/>
    <mergeCell ref="A37:C37"/>
    <mergeCell ref="A39:C40"/>
    <mergeCell ref="D59:O59"/>
    <mergeCell ref="B59:C59"/>
    <mergeCell ref="D57:O58"/>
    <mergeCell ref="A58:C58"/>
    <mergeCell ref="B57:C57"/>
    <mergeCell ref="A22:O22"/>
    <mergeCell ref="A29:O29"/>
    <mergeCell ref="A28:O28"/>
    <mergeCell ref="A26:O26"/>
    <mergeCell ref="A31:O31"/>
    <mergeCell ref="D32:O33"/>
    <mergeCell ref="A21:O21"/>
    <mergeCell ref="A1:O1"/>
    <mergeCell ref="A2:O2"/>
    <mergeCell ref="A8:O8"/>
    <mergeCell ref="A18:O18"/>
    <mergeCell ref="A17:O17"/>
    <mergeCell ref="A16:O16"/>
    <mergeCell ref="A3:O3"/>
    <mergeCell ref="D38:O40"/>
    <mergeCell ref="A30:O30"/>
    <mergeCell ref="A7:O7"/>
    <mergeCell ref="A10:O10"/>
    <mergeCell ref="A33:C33"/>
    <mergeCell ref="A32:B32"/>
    <mergeCell ref="A24:O24"/>
    <mergeCell ref="A27:O27"/>
    <mergeCell ref="I14:O14"/>
    <mergeCell ref="A25:O25"/>
    <mergeCell ref="A23:O23"/>
    <mergeCell ref="A5:O5"/>
    <mergeCell ref="A36:B36"/>
    <mergeCell ref="A38:B38"/>
    <mergeCell ref="I12:O12"/>
    <mergeCell ref="A19:O19"/>
    <mergeCell ref="A11:O11"/>
    <mergeCell ref="A20:O20"/>
    <mergeCell ref="A56:C56"/>
    <mergeCell ref="A52:O52"/>
    <mergeCell ref="D47:O50"/>
    <mergeCell ref="A51:O51"/>
    <mergeCell ref="A54:C54"/>
    <mergeCell ref="D53:O54"/>
    <mergeCell ref="A47:B47"/>
    <mergeCell ref="D55:O56"/>
    <mergeCell ref="B53:C53"/>
    <mergeCell ref="A48:C50"/>
    <mergeCell ref="D43:O46"/>
    <mergeCell ref="B55:C55"/>
    <mergeCell ref="A43:B43"/>
    <mergeCell ref="A6:O6"/>
    <mergeCell ref="A4:O4"/>
    <mergeCell ref="A15:O15"/>
    <mergeCell ref="A9:O9"/>
    <mergeCell ref="B12:H12"/>
    <mergeCell ref="D14:H14"/>
    <mergeCell ref="A13:O13"/>
  </mergeCells>
  <printOptions horizontalCentered="1"/>
  <pageMargins left="0.3937007874015748" right="0.3937007874015748" top="0.5905511811023623" bottom="0.3937007874015748" header="0" footer="0.31496062992125984"/>
  <pageSetup horizontalDpi="1200" verticalDpi="1200" orientation="landscape" paperSize="9" r:id="rId4"/>
  <headerFooter alignWithMargins="0">
    <oddFooter>&amp;C&amp;"Arial,Fett"&amp;8ZAHLEN IM GRIFF FÜR MIKROUNTERNEHMEN | (C) 2008 WIFI UNTERNEHMERSERVICE | WWW.WKO.AT/UNS | Rel. 1.3 | 2011 | Seite &amp;P von &amp;N</oddFooter>
  </headerFooter>
  <rowBreaks count="1" manualBreakCount="1">
    <brk id="29" max="255" man="1"/>
  </rowBreaks>
  <drawing r:id="rId3"/>
  <legacyDrawing r:id="rId2"/>
</worksheet>
</file>

<file path=xl/worksheets/sheet2.xml><?xml version="1.0" encoding="utf-8"?>
<worksheet xmlns="http://schemas.openxmlformats.org/spreadsheetml/2006/main" xmlns:r="http://schemas.openxmlformats.org/officeDocument/2006/relationships">
  <sheetPr>
    <tabColor indexed="62"/>
  </sheetPr>
  <dimension ref="A1:O68"/>
  <sheetViews>
    <sheetView showGridLines="0" showZeros="0" showOutlineSymbols="0" zoomScalePageLayoutView="0" workbookViewId="0" topLeftCell="A1">
      <pane ySplit="2" topLeftCell="A3" activePane="bottomLeft" state="frozen"/>
      <selection pane="topLeft" activeCell="A3" sqref="A3:O3"/>
      <selection pane="bottomLeft" activeCell="B7" sqref="B7:F7"/>
    </sheetView>
  </sheetViews>
  <sheetFormatPr defaultColWidth="10.7109375" defaultRowHeight="12.75"/>
  <cols>
    <col min="1" max="1" width="10.7109375" style="31" customWidth="1"/>
    <col min="2" max="2" width="8.7109375" style="31" customWidth="1"/>
    <col min="3" max="6" width="8.7109375" style="32" customWidth="1"/>
    <col min="7" max="7" width="8.7109375" style="33" customWidth="1"/>
    <col min="8" max="8" width="8.7109375" style="70" customWidth="1"/>
    <col min="9" max="9" width="8.7109375" style="34" customWidth="1"/>
    <col min="10" max="13" width="8.7109375" style="32" customWidth="1"/>
    <col min="14" max="14" width="8.7109375" style="71" customWidth="1"/>
    <col min="15" max="15" width="8.7109375" style="72" customWidth="1"/>
    <col min="16" max="16384" width="10.7109375" style="32" customWidth="1"/>
  </cols>
  <sheetData>
    <row r="1" spans="1:15" s="1" customFormat="1" ht="21.75" customHeight="1">
      <c r="A1" s="129" t="s">
        <v>287</v>
      </c>
      <c r="B1" s="129"/>
      <c r="C1" s="129"/>
      <c r="D1" s="129"/>
      <c r="E1" s="129"/>
      <c r="F1" s="129"/>
      <c r="G1" s="129"/>
      <c r="H1" s="129"/>
      <c r="I1" s="129"/>
      <c r="J1" s="129"/>
      <c r="K1" s="129"/>
      <c r="L1" s="129"/>
      <c r="M1" s="129"/>
      <c r="N1" s="129"/>
      <c r="O1" s="129"/>
    </row>
    <row r="2" spans="1:15" s="1" customFormat="1" ht="21.75" customHeight="1">
      <c r="A2" s="130" t="str">
        <f>IF(Start!B12="","FIRMA: keine Eingabe...",CONCATENATE("FIRMA: ",Start!B12,", ",Start!B14," ",Start!D14))</f>
        <v>FIRMA: keine Eingabe...</v>
      </c>
      <c r="B2" s="131"/>
      <c r="C2" s="131"/>
      <c r="D2" s="131"/>
      <c r="E2" s="131"/>
      <c r="F2" s="131"/>
      <c r="G2" s="131"/>
      <c r="H2" s="131"/>
      <c r="I2" s="131"/>
      <c r="J2" s="131"/>
      <c r="K2" s="131"/>
      <c r="L2" s="131"/>
      <c r="M2" s="131"/>
      <c r="N2" s="131"/>
      <c r="O2" s="131"/>
    </row>
    <row r="3" spans="1:15" s="12" customFormat="1" ht="13.5" customHeight="1">
      <c r="A3" s="142"/>
      <c r="B3" s="142"/>
      <c r="C3" s="142"/>
      <c r="D3" s="142"/>
      <c r="E3" s="142"/>
      <c r="F3" s="142"/>
      <c r="G3" s="142"/>
      <c r="H3" s="142"/>
      <c r="I3" s="142"/>
      <c r="J3" s="142"/>
      <c r="K3" s="142"/>
      <c r="L3" s="142"/>
      <c r="M3" s="142"/>
      <c r="N3" s="142"/>
      <c r="O3" s="142"/>
    </row>
    <row r="4" spans="1:15" s="1" customFormat="1" ht="27.75" customHeight="1">
      <c r="A4" s="152" t="s">
        <v>293</v>
      </c>
      <c r="B4" s="153"/>
      <c r="C4" s="153"/>
      <c r="D4" s="153"/>
      <c r="E4" s="153"/>
      <c r="F4" s="153"/>
      <c r="G4" s="153"/>
      <c r="H4" s="153"/>
      <c r="I4" s="153"/>
      <c r="J4" s="153"/>
      <c r="K4" s="153"/>
      <c r="L4" s="153"/>
      <c r="M4" s="153"/>
      <c r="N4" s="153"/>
      <c r="O4" s="154"/>
    </row>
    <row r="5" spans="1:15" s="1" customFormat="1" ht="13.5" customHeight="1">
      <c r="A5" s="161"/>
      <c r="B5" s="161"/>
      <c r="C5" s="161"/>
      <c r="D5" s="161"/>
      <c r="E5" s="161"/>
      <c r="F5" s="161"/>
      <c r="G5" s="161"/>
      <c r="H5" s="161"/>
      <c r="I5" s="161"/>
      <c r="J5" s="161"/>
      <c r="K5" s="161"/>
      <c r="L5" s="161"/>
      <c r="M5" s="161"/>
      <c r="N5" s="161"/>
      <c r="O5" s="161"/>
    </row>
    <row r="6" spans="1:15" s="1" customFormat="1" ht="13.5" customHeight="1">
      <c r="A6" s="159" t="s">
        <v>225</v>
      </c>
      <c r="B6" s="160"/>
      <c r="C6" s="160"/>
      <c r="D6" s="160"/>
      <c r="E6" s="160"/>
      <c r="F6" s="160"/>
      <c r="G6" s="145" t="s">
        <v>31</v>
      </c>
      <c r="H6" s="145"/>
      <c r="I6" s="145"/>
      <c r="J6" s="146" t="s">
        <v>30</v>
      </c>
      <c r="K6" s="146"/>
      <c r="L6" s="146"/>
      <c r="M6" s="146" t="s">
        <v>3</v>
      </c>
      <c r="N6" s="146"/>
      <c r="O6" s="158"/>
    </row>
    <row r="7" spans="1:15" s="1" customFormat="1" ht="13.5" customHeight="1">
      <c r="A7" s="143"/>
      <c r="B7" s="144"/>
      <c r="C7" s="144"/>
      <c r="D7" s="144"/>
      <c r="E7" s="144"/>
      <c r="F7" s="144"/>
      <c r="G7" s="155"/>
      <c r="H7" s="156"/>
      <c r="I7" s="157"/>
      <c r="J7" s="135">
        <f>IF(G7="","",G7/12)</f>
      </c>
      <c r="K7" s="135"/>
      <c r="L7" s="135"/>
      <c r="M7" s="136">
        <f aca="true" t="shared" si="0" ref="M7:M33">IF(J7="","",J7/$J$34)</f>
      </c>
      <c r="N7" s="136"/>
      <c r="O7" s="136"/>
    </row>
    <row r="8" spans="1:15" s="1" customFormat="1" ht="13.5" customHeight="1">
      <c r="A8" s="143"/>
      <c r="B8" s="144"/>
      <c r="C8" s="144"/>
      <c r="D8" s="144"/>
      <c r="E8" s="144"/>
      <c r="F8" s="144"/>
      <c r="G8" s="134"/>
      <c r="H8" s="134"/>
      <c r="I8" s="134"/>
      <c r="J8" s="135">
        <f aca="true" t="shared" si="1" ref="J8:J33">IF(G8="","",G8/12)</f>
      </c>
      <c r="K8" s="135"/>
      <c r="L8" s="135"/>
      <c r="M8" s="136">
        <f t="shared" si="0"/>
      </c>
      <c r="N8" s="136"/>
      <c r="O8" s="136"/>
    </row>
    <row r="9" spans="1:15" s="1" customFormat="1" ht="13.5" customHeight="1">
      <c r="A9" s="143"/>
      <c r="B9" s="144"/>
      <c r="C9" s="144"/>
      <c r="D9" s="144"/>
      <c r="E9" s="144"/>
      <c r="F9" s="144"/>
      <c r="G9" s="134"/>
      <c r="H9" s="134"/>
      <c r="I9" s="134"/>
      <c r="J9" s="135">
        <f t="shared" si="1"/>
      </c>
      <c r="K9" s="135"/>
      <c r="L9" s="135"/>
      <c r="M9" s="136">
        <f t="shared" si="0"/>
      </c>
      <c r="N9" s="136"/>
      <c r="O9" s="136"/>
    </row>
    <row r="10" spans="1:15" s="1" customFormat="1" ht="13.5" customHeight="1">
      <c r="A10" s="143"/>
      <c r="B10" s="144"/>
      <c r="C10" s="144"/>
      <c r="D10" s="144"/>
      <c r="E10" s="144"/>
      <c r="F10" s="144"/>
      <c r="G10" s="134"/>
      <c r="H10" s="134"/>
      <c r="I10" s="134"/>
      <c r="J10" s="135">
        <f t="shared" si="1"/>
      </c>
      <c r="K10" s="135"/>
      <c r="L10" s="135"/>
      <c r="M10" s="136">
        <f t="shared" si="0"/>
      </c>
      <c r="N10" s="136"/>
      <c r="O10" s="136"/>
    </row>
    <row r="11" spans="1:15" s="1" customFormat="1" ht="13.5" customHeight="1">
      <c r="A11" s="143"/>
      <c r="B11" s="144"/>
      <c r="C11" s="144"/>
      <c r="D11" s="144"/>
      <c r="E11" s="144"/>
      <c r="F11" s="144"/>
      <c r="G11" s="134"/>
      <c r="H11" s="134"/>
      <c r="I11" s="134"/>
      <c r="J11" s="135">
        <f t="shared" si="1"/>
      </c>
      <c r="K11" s="135"/>
      <c r="L11" s="135"/>
      <c r="M11" s="136">
        <f t="shared" si="0"/>
      </c>
      <c r="N11" s="136"/>
      <c r="O11" s="136"/>
    </row>
    <row r="12" spans="1:15" s="1" customFormat="1" ht="13.5" customHeight="1">
      <c r="A12" s="143"/>
      <c r="B12" s="144"/>
      <c r="C12" s="144"/>
      <c r="D12" s="144"/>
      <c r="E12" s="144"/>
      <c r="F12" s="144"/>
      <c r="G12" s="134"/>
      <c r="H12" s="134"/>
      <c r="I12" s="134"/>
      <c r="J12" s="135">
        <f t="shared" si="1"/>
      </c>
      <c r="K12" s="135"/>
      <c r="L12" s="135"/>
      <c r="M12" s="136">
        <f t="shared" si="0"/>
      </c>
      <c r="N12" s="136"/>
      <c r="O12" s="136"/>
    </row>
    <row r="13" spans="1:15" s="1" customFormat="1" ht="13.5" customHeight="1">
      <c r="A13" s="143"/>
      <c r="B13" s="144"/>
      <c r="C13" s="144"/>
      <c r="D13" s="144"/>
      <c r="E13" s="144"/>
      <c r="F13" s="144"/>
      <c r="G13" s="134"/>
      <c r="H13" s="134"/>
      <c r="I13" s="134"/>
      <c r="J13" s="135">
        <f t="shared" si="1"/>
      </c>
      <c r="K13" s="135"/>
      <c r="L13" s="135"/>
      <c r="M13" s="136">
        <f t="shared" si="0"/>
      </c>
      <c r="N13" s="136"/>
      <c r="O13" s="136"/>
    </row>
    <row r="14" spans="1:15" s="1" customFormat="1" ht="13.5" customHeight="1">
      <c r="A14" s="143"/>
      <c r="B14" s="144"/>
      <c r="C14" s="144"/>
      <c r="D14" s="144"/>
      <c r="E14" s="144"/>
      <c r="F14" s="144"/>
      <c r="G14" s="134"/>
      <c r="H14" s="134"/>
      <c r="I14" s="134"/>
      <c r="J14" s="135">
        <f t="shared" si="1"/>
      </c>
      <c r="K14" s="135"/>
      <c r="L14" s="135"/>
      <c r="M14" s="136">
        <f t="shared" si="0"/>
      </c>
      <c r="N14" s="136"/>
      <c r="O14" s="136"/>
    </row>
    <row r="15" spans="1:15" s="1" customFormat="1" ht="13.5" customHeight="1">
      <c r="A15" s="143"/>
      <c r="B15" s="144"/>
      <c r="C15" s="144"/>
      <c r="D15" s="144"/>
      <c r="E15" s="144"/>
      <c r="F15" s="144"/>
      <c r="G15" s="134"/>
      <c r="H15" s="134"/>
      <c r="I15" s="134"/>
      <c r="J15" s="135">
        <f t="shared" si="1"/>
      </c>
      <c r="K15" s="135"/>
      <c r="L15" s="135"/>
      <c r="M15" s="136">
        <f t="shared" si="0"/>
      </c>
      <c r="N15" s="136"/>
      <c r="O15" s="136"/>
    </row>
    <row r="16" spans="1:15" s="1" customFormat="1" ht="13.5" customHeight="1">
      <c r="A16" s="143"/>
      <c r="B16" s="144"/>
      <c r="C16" s="144"/>
      <c r="D16" s="144"/>
      <c r="E16" s="144"/>
      <c r="F16" s="144"/>
      <c r="G16" s="134"/>
      <c r="H16" s="134"/>
      <c r="I16" s="134"/>
      <c r="J16" s="135">
        <f t="shared" si="1"/>
      </c>
      <c r="K16" s="135"/>
      <c r="L16" s="135"/>
      <c r="M16" s="136">
        <f t="shared" si="0"/>
      </c>
      <c r="N16" s="136"/>
      <c r="O16" s="136"/>
    </row>
    <row r="17" spans="1:15" s="1" customFormat="1" ht="13.5" customHeight="1">
      <c r="A17" s="143"/>
      <c r="B17" s="144"/>
      <c r="C17" s="144"/>
      <c r="D17" s="144"/>
      <c r="E17" s="144"/>
      <c r="F17" s="144"/>
      <c r="G17" s="134"/>
      <c r="H17" s="134"/>
      <c r="I17" s="134"/>
      <c r="J17" s="135">
        <f t="shared" si="1"/>
      </c>
      <c r="K17" s="135"/>
      <c r="L17" s="135"/>
      <c r="M17" s="136">
        <f t="shared" si="0"/>
      </c>
      <c r="N17" s="136"/>
      <c r="O17" s="136"/>
    </row>
    <row r="18" spans="1:15" s="1" customFormat="1" ht="13.5" customHeight="1">
      <c r="A18" s="143"/>
      <c r="B18" s="144"/>
      <c r="C18" s="144"/>
      <c r="D18" s="144"/>
      <c r="E18" s="144"/>
      <c r="F18" s="144"/>
      <c r="G18" s="134"/>
      <c r="H18" s="134"/>
      <c r="I18" s="134"/>
      <c r="J18" s="135">
        <f t="shared" si="1"/>
      </c>
      <c r="K18" s="135"/>
      <c r="L18" s="135"/>
      <c r="M18" s="136">
        <f t="shared" si="0"/>
      </c>
      <c r="N18" s="136"/>
      <c r="O18" s="136"/>
    </row>
    <row r="19" spans="1:15" s="1" customFormat="1" ht="13.5" customHeight="1">
      <c r="A19" s="143"/>
      <c r="B19" s="144"/>
      <c r="C19" s="144"/>
      <c r="D19" s="144"/>
      <c r="E19" s="144"/>
      <c r="F19" s="144"/>
      <c r="G19" s="134"/>
      <c r="H19" s="134"/>
      <c r="I19" s="134"/>
      <c r="J19" s="135">
        <f t="shared" si="1"/>
      </c>
      <c r="K19" s="135"/>
      <c r="L19" s="135"/>
      <c r="M19" s="136">
        <f t="shared" si="0"/>
      </c>
      <c r="N19" s="136"/>
      <c r="O19" s="136"/>
    </row>
    <row r="20" spans="1:15" s="1" customFormat="1" ht="13.5" customHeight="1">
      <c r="A20" s="143"/>
      <c r="B20" s="144"/>
      <c r="C20" s="144"/>
      <c r="D20" s="144"/>
      <c r="E20" s="144"/>
      <c r="F20" s="144"/>
      <c r="G20" s="134"/>
      <c r="H20" s="134"/>
      <c r="I20" s="134"/>
      <c r="J20" s="135">
        <f t="shared" si="1"/>
      </c>
      <c r="K20" s="135"/>
      <c r="L20" s="135"/>
      <c r="M20" s="136">
        <f t="shared" si="0"/>
      </c>
      <c r="N20" s="136"/>
      <c r="O20" s="136"/>
    </row>
    <row r="21" spans="1:15" s="1" customFormat="1" ht="13.5" customHeight="1">
      <c r="A21" s="143"/>
      <c r="B21" s="144"/>
      <c r="C21" s="144"/>
      <c r="D21" s="144"/>
      <c r="E21" s="144"/>
      <c r="F21" s="144"/>
      <c r="G21" s="134"/>
      <c r="H21" s="134"/>
      <c r="I21" s="134"/>
      <c r="J21" s="135">
        <f t="shared" si="1"/>
      </c>
      <c r="K21" s="135"/>
      <c r="L21" s="135"/>
      <c r="M21" s="136">
        <f t="shared" si="0"/>
      </c>
      <c r="N21" s="136"/>
      <c r="O21" s="136"/>
    </row>
    <row r="22" spans="1:15" s="1" customFormat="1" ht="13.5" customHeight="1">
      <c r="A22" s="143"/>
      <c r="B22" s="144"/>
      <c r="C22" s="144"/>
      <c r="D22" s="144"/>
      <c r="E22" s="144"/>
      <c r="F22" s="144"/>
      <c r="G22" s="134"/>
      <c r="H22" s="134"/>
      <c r="I22" s="134"/>
      <c r="J22" s="135">
        <f t="shared" si="1"/>
      </c>
      <c r="K22" s="135"/>
      <c r="L22" s="135"/>
      <c r="M22" s="136">
        <f t="shared" si="0"/>
      </c>
      <c r="N22" s="136"/>
      <c r="O22" s="136"/>
    </row>
    <row r="23" spans="1:15" s="1" customFormat="1" ht="13.5" customHeight="1">
      <c r="A23" s="143"/>
      <c r="B23" s="144"/>
      <c r="C23" s="144"/>
      <c r="D23" s="144"/>
      <c r="E23" s="144"/>
      <c r="F23" s="144"/>
      <c r="G23" s="134"/>
      <c r="H23" s="134"/>
      <c r="I23" s="134"/>
      <c r="J23" s="135">
        <f t="shared" si="1"/>
      </c>
      <c r="K23" s="135"/>
      <c r="L23" s="135"/>
      <c r="M23" s="136">
        <f t="shared" si="0"/>
      </c>
      <c r="N23" s="136"/>
      <c r="O23" s="136"/>
    </row>
    <row r="24" spans="1:15" s="1" customFormat="1" ht="13.5" customHeight="1">
      <c r="A24" s="143"/>
      <c r="B24" s="144"/>
      <c r="C24" s="144"/>
      <c r="D24" s="144"/>
      <c r="E24" s="144"/>
      <c r="F24" s="144"/>
      <c r="G24" s="134"/>
      <c r="H24" s="134"/>
      <c r="I24" s="134"/>
      <c r="J24" s="135">
        <f t="shared" si="1"/>
      </c>
      <c r="K24" s="135"/>
      <c r="L24" s="135"/>
      <c r="M24" s="136">
        <f t="shared" si="0"/>
      </c>
      <c r="N24" s="136"/>
      <c r="O24" s="136"/>
    </row>
    <row r="25" spans="1:15" s="1" customFormat="1" ht="13.5" customHeight="1">
      <c r="A25" s="143"/>
      <c r="B25" s="144"/>
      <c r="C25" s="144"/>
      <c r="D25" s="144"/>
      <c r="E25" s="144"/>
      <c r="F25" s="144"/>
      <c r="G25" s="134"/>
      <c r="H25" s="134"/>
      <c r="I25" s="134"/>
      <c r="J25" s="135">
        <f t="shared" si="1"/>
      </c>
      <c r="K25" s="135"/>
      <c r="L25" s="135"/>
      <c r="M25" s="136">
        <f t="shared" si="0"/>
      </c>
      <c r="N25" s="136"/>
      <c r="O25" s="136"/>
    </row>
    <row r="26" spans="1:15" s="1" customFormat="1" ht="13.5" customHeight="1">
      <c r="A26" s="143"/>
      <c r="B26" s="144"/>
      <c r="C26" s="144"/>
      <c r="D26" s="144"/>
      <c r="E26" s="144"/>
      <c r="F26" s="144"/>
      <c r="G26" s="134"/>
      <c r="H26" s="134"/>
      <c r="I26" s="134"/>
      <c r="J26" s="135">
        <f t="shared" si="1"/>
      </c>
      <c r="K26" s="135"/>
      <c r="L26" s="135"/>
      <c r="M26" s="136">
        <f t="shared" si="0"/>
      </c>
      <c r="N26" s="136"/>
      <c r="O26" s="136"/>
    </row>
    <row r="27" spans="1:15" s="1" customFormat="1" ht="13.5" customHeight="1">
      <c r="A27" s="143"/>
      <c r="B27" s="144"/>
      <c r="C27" s="144"/>
      <c r="D27" s="144"/>
      <c r="E27" s="144"/>
      <c r="F27" s="144"/>
      <c r="G27" s="134"/>
      <c r="H27" s="134"/>
      <c r="I27" s="134"/>
      <c r="J27" s="135">
        <f t="shared" si="1"/>
      </c>
      <c r="K27" s="135"/>
      <c r="L27" s="135"/>
      <c r="M27" s="136">
        <f t="shared" si="0"/>
      </c>
      <c r="N27" s="136"/>
      <c r="O27" s="136"/>
    </row>
    <row r="28" spans="1:15" s="1" customFormat="1" ht="13.5" customHeight="1">
      <c r="A28" s="143"/>
      <c r="B28" s="144"/>
      <c r="C28" s="144"/>
      <c r="D28" s="144"/>
      <c r="E28" s="144"/>
      <c r="F28" s="144"/>
      <c r="G28" s="134"/>
      <c r="H28" s="134"/>
      <c r="I28" s="134"/>
      <c r="J28" s="135">
        <f t="shared" si="1"/>
      </c>
      <c r="K28" s="135"/>
      <c r="L28" s="135"/>
      <c r="M28" s="136">
        <f t="shared" si="0"/>
      </c>
      <c r="N28" s="136"/>
      <c r="O28" s="136"/>
    </row>
    <row r="29" spans="1:15" s="1" customFormat="1" ht="13.5" customHeight="1">
      <c r="A29" s="143"/>
      <c r="B29" s="144"/>
      <c r="C29" s="144"/>
      <c r="D29" s="144"/>
      <c r="E29" s="144"/>
      <c r="F29" s="144"/>
      <c r="G29" s="134"/>
      <c r="H29" s="134"/>
      <c r="I29" s="134"/>
      <c r="J29" s="135">
        <f t="shared" si="1"/>
      </c>
      <c r="K29" s="135"/>
      <c r="L29" s="135"/>
      <c r="M29" s="136">
        <f t="shared" si="0"/>
      </c>
      <c r="N29" s="136"/>
      <c r="O29" s="136"/>
    </row>
    <row r="30" spans="1:15" s="1" customFormat="1" ht="13.5" customHeight="1">
      <c r="A30" s="143"/>
      <c r="B30" s="144"/>
      <c r="C30" s="144"/>
      <c r="D30" s="144"/>
      <c r="E30" s="144"/>
      <c r="F30" s="144"/>
      <c r="G30" s="134"/>
      <c r="H30" s="134"/>
      <c r="I30" s="134"/>
      <c r="J30" s="135">
        <f t="shared" si="1"/>
      </c>
      <c r="K30" s="135"/>
      <c r="L30" s="135"/>
      <c r="M30" s="136">
        <f t="shared" si="0"/>
      </c>
      <c r="N30" s="136"/>
      <c r="O30" s="136"/>
    </row>
    <row r="31" spans="1:15" s="1" customFormat="1" ht="13.5" customHeight="1">
      <c r="A31" s="143"/>
      <c r="B31" s="144"/>
      <c r="C31" s="144"/>
      <c r="D31" s="144"/>
      <c r="E31" s="144"/>
      <c r="F31" s="144"/>
      <c r="G31" s="134"/>
      <c r="H31" s="134"/>
      <c r="I31" s="134"/>
      <c r="J31" s="135">
        <f t="shared" si="1"/>
      </c>
      <c r="K31" s="135"/>
      <c r="L31" s="135"/>
      <c r="M31" s="136">
        <f t="shared" si="0"/>
      </c>
      <c r="N31" s="136"/>
      <c r="O31" s="136"/>
    </row>
    <row r="32" spans="1:15" s="13" customFormat="1" ht="13.5" customHeight="1">
      <c r="A32" s="143"/>
      <c r="B32" s="144"/>
      <c r="C32" s="144"/>
      <c r="D32" s="144"/>
      <c r="E32" s="144"/>
      <c r="F32" s="144"/>
      <c r="G32" s="134"/>
      <c r="H32" s="134"/>
      <c r="I32" s="134"/>
      <c r="J32" s="135">
        <f t="shared" si="1"/>
      </c>
      <c r="K32" s="135"/>
      <c r="L32" s="135"/>
      <c r="M32" s="136">
        <f t="shared" si="0"/>
      </c>
      <c r="N32" s="136"/>
      <c r="O32" s="136"/>
    </row>
    <row r="33" spans="1:15" s="52" customFormat="1" ht="13.5" customHeight="1">
      <c r="A33" s="143"/>
      <c r="B33" s="144"/>
      <c r="C33" s="144"/>
      <c r="D33" s="144"/>
      <c r="E33" s="144"/>
      <c r="F33" s="144"/>
      <c r="G33" s="134"/>
      <c r="H33" s="134"/>
      <c r="I33" s="134"/>
      <c r="J33" s="135">
        <f t="shared" si="1"/>
      </c>
      <c r="K33" s="135"/>
      <c r="L33" s="135"/>
      <c r="M33" s="136">
        <f t="shared" si="0"/>
      </c>
      <c r="N33" s="136"/>
      <c r="O33" s="136"/>
    </row>
    <row r="34" spans="1:15" ht="13.5" customHeight="1">
      <c r="A34" s="137" t="s">
        <v>292</v>
      </c>
      <c r="B34" s="138"/>
      <c r="C34" s="138"/>
      <c r="D34" s="138"/>
      <c r="E34" s="138"/>
      <c r="F34" s="138"/>
      <c r="G34" s="139">
        <f>IF(SUM(G7:I33)=0,"",SUM(G7:I33))</f>
      </c>
      <c r="H34" s="139"/>
      <c r="I34" s="139"/>
      <c r="J34" s="139">
        <f>IF(SUM(J7:L33)=0,"",SUM(J7:L33))</f>
      </c>
      <c r="K34" s="139"/>
      <c r="L34" s="139"/>
      <c r="M34" s="141">
        <f>IF(SUM(M7:O33)=0,"",SUM(M7:O33))</f>
      </c>
      <c r="N34" s="141"/>
      <c r="O34" s="141"/>
    </row>
    <row r="35" spans="1:15" s="12" customFormat="1" ht="13.5" customHeight="1">
      <c r="A35" s="147"/>
      <c r="B35" s="128"/>
      <c r="C35" s="128"/>
      <c r="D35" s="128"/>
      <c r="E35" s="128"/>
      <c r="F35" s="128"/>
      <c r="G35" s="128"/>
      <c r="H35" s="128"/>
      <c r="I35" s="128"/>
      <c r="J35" s="128"/>
      <c r="K35" s="128"/>
      <c r="L35" s="128"/>
      <c r="M35" s="128"/>
      <c r="N35" s="128"/>
      <c r="O35" s="128"/>
    </row>
    <row r="36" spans="1:15" s="12" customFormat="1" ht="27.75" customHeight="1">
      <c r="A36" s="152" t="s">
        <v>294</v>
      </c>
      <c r="B36" s="153"/>
      <c r="C36" s="153"/>
      <c r="D36" s="153"/>
      <c r="E36" s="153"/>
      <c r="F36" s="153"/>
      <c r="G36" s="153"/>
      <c r="H36" s="153"/>
      <c r="I36" s="153"/>
      <c r="J36" s="153"/>
      <c r="K36" s="153"/>
      <c r="L36" s="153"/>
      <c r="M36" s="153"/>
      <c r="N36" s="153"/>
      <c r="O36" s="154"/>
    </row>
    <row r="37" spans="1:15" s="12" customFormat="1" ht="13.5" customHeight="1">
      <c r="A37" s="161"/>
      <c r="B37" s="161"/>
      <c r="C37" s="161"/>
      <c r="D37" s="161"/>
      <c r="E37" s="161"/>
      <c r="F37" s="161"/>
      <c r="G37" s="161"/>
      <c r="H37" s="161"/>
      <c r="I37" s="161"/>
      <c r="J37" s="161"/>
      <c r="K37" s="161"/>
      <c r="L37" s="161"/>
      <c r="M37" s="161"/>
      <c r="N37" s="161"/>
      <c r="O37" s="161"/>
    </row>
    <row r="38" spans="1:15" ht="13.5" customHeight="1">
      <c r="A38" s="150" t="s">
        <v>226</v>
      </c>
      <c r="B38" s="151"/>
      <c r="C38" s="151"/>
      <c r="D38" s="151"/>
      <c r="E38" s="151"/>
      <c r="F38" s="151"/>
      <c r="G38" s="145" t="s">
        <v>31</v>
      </c>
      <c r="H38" s="145"/>
      <c r="I38" s="145"/>
      <c r="J38" s="146" t="s">
        <v>30</v>
      </c>
      <c r="K38" s="146"/>
      <c r="L38" s="146"/>
      <c r="M38" s="148" t="s">
        <v>3</v>
      </c>
      <c r="N38" s="148"/>
      <c r="O38" s="149"/>
    </row>
    <row r="39" spans="1:15" ht="13.5" customHeight="1">
      <c r="A39" s="143"/>
      <c r="B39" s="133"/>
      <c r="C39" s="133"/>
      <c r="D39" s="133"/>
      <c r="E39" s="133"/>
      <c r="F39" s="133"/>
      <c r="G39" s="134"/>
      <c r="H39" s="134"/>
      <c r="I39" s="134"/>
      <c r="J39" s="135">
        <f>IF(G39="","",G39/12)</f>
      </c>
      <c r="K39" s="135"/>
      <c r="L39" s="135"/>
      <c r="M39" s="136">
        <f>IF(J39="","",J39/$J$68)</f>
      </c>
      <c r="N39" s="136"/>
      <c r="O39" s="136"/>
    </row>
    <row r="40" spans="1:15" ht="13.5" customHeight="1">
      <c r="A40" s="143"/>
      <c r="B40" s="133"/>
      <c r="C40" s="133"/>
      <c r="D40" s="133"/>
      <c r="E40" s="133"/>
      <c r="F40" s="133"/>
      <c r="G40" s="134"/>
      <c r="H40" s="134"/>
      <c r="I40" s="134"/>
      <c r="J40" s="135">
        <f aca="true" t="shared" si="2" ref="J40:J67">IF(G40="","",G40/12)</f>
      </c>
      <c r="K40" s="135"/>
      <c r="L40" s="135"/>
      <c r="M40" s="136">
        <f aca="true" t="shared" si="3" ref="M40:M67">IF(J40="","",J40/$J$68)</f>
      </c>
      <c r="N40" s="136"/>
      <c r="O40" s="136"/>
    </row>
    <row r="41" spans="1:15" ht="13.5" customHeight="1">
      <c r="A41" s="143"/>
      <c r="B41" s="133"/>
      <c r="C41" s="133"/>
      <c r="D41" s="133"/>
      <c r="E41" s="133"/>
      <c r="F41" s="133"/>
      <c r="G41" s="134"/>
      <c r="H41" s="134"/>
      <c r="I41" s="134"/>
      <c r="J41" s="135">
        <f t="shared" si="2"/>
      </c>
      <c r="K41" s="135"/>
      <c r="L41" s="135"/>
      <c r="M41" s="136">
        <f t="shared" si="3"/>
      </c>
      <c r="N41" s="136"/>
      <c r="O41" s="136"/>
    </row>
    <row r="42" spans="1:15" ht="13.5" customHeight="1">
      <c r="A42" s="143"/>
      <c r="B42" s="133"/>
      <c r="C42" s="133"/>
      <c r="D42" s="133"/>
      <c r="E42" s="133"/>
      <c r="F42" s="133"/>
      <c r="G42" s="134"/>
      <c r="H42" s="134"/>
      <c r="I42" s="134"/>
      <c r="J42" s="135">
        <f t="shared" si="2"/>
      </c>
      <c r="K42" s="135"/>
      <c r="L42" s="135"/>
      <c r="M42" s="136">
        <f t="shared" si="3"/>
      </c>
      <c r="N42" s="136"/>
      <c r="O42" s="136"/>
    </row>
    <row r="43" spans="1:15" ht="13.5" customHeight="1">
      <c r="A43" s="143"/>
      <c r="B43" s="133"/>
      <c r="C43" s="133"/>
      <c r="D43" s="133"/>
      <c r="E43" s="133"/>
      <c r="F43" s="133"/>
      <c r="G43" s="134"/>
      <c r="H43" s="134"/>
      <c r="I43" s="134"/>
      <c r="J43" s="135">
        <f t="shared" si="2"/>
      </c>
      <c r="K43" s="135"/>
      <c r="L43" s="135"/>
      <c r="M43" s="136">
        <f t="shared" si="3"/>
      </c>
      <c r="N43" s="136"/>
      <c r="O43" s="136"/>
    </row>
    <row r="44" spans="1:15" ht="13.5" customHeight="1">
      <c r="A44" s="143"/>
      <c r="B44" s="133"/>
      <c r="C44" s="133"/>
      <c r="D44" s="133"/>
      <c r="E44" s="133"/>
      <c r="F44" s="133"/>
      <c r="G44" s="134"/>
      <c r="H44" s="134"/>
      <c r="I44" s="134"/>
      <c r="J44" s="135">
        <f t="shared" si="2"/>
      </c>
      <c r="K44" s="135"/>
      <c r="L44" s="135"/>
      <c r="M44" s="136">
        <f t="shared" si="3"/>
      </c>
      <c r="N44" s="136"/>
      <c r="O44" s="136"/>
    </row>
    <row r="45" spans="1:15" ht="13.5" customHeight="1">
      <c r="A45" s="143"/>
      <c r="B45" s="133"/>
      <c r="C45" s="133"/>
      <c r="D45" s="133"/>
      <c r="E45" s="133"/>
      <c r="F45" s="133"/>
      <c r="G45" s="134"/>
      <c r="H45" s="134"/>
      <c r="I45" s="134"/>
      <c r="J45" s="135">
        <f t="shared" si="2"/>
      </c>
      <c r="K45" s="135"/>
      <c r="L45" s="135"/>
      <c r="M45" s="136">
        <f t="shared" si="3"/>
      </c>
      <c r="N45" s="136"/>
      <c r="O45" s="136"/>
    </row>
    <row r="46" spans="1:15" ht="13.5" customHeight="1">
      <c r="A46" s="143"/>
      <c r="B46" s="133"/>
      <c r="C46" s="133"/>
      <c r="D46" s="133"/>
      <c r="E46" s="133"/>
      <c r="F46" s="133"/>
      <c r="G46" s="134"/>
      <c r="H46" s="134"/>
      <c r="I46" s="134"/>
      <c r="J46" s="135">
        <f t="shared" si="2"/>
      </c>
      <c r="K46" s="135"/>
      <c r="L46" s="135"/>
      <c r="M46" s="136">
        <f t="shared" si="3"/>
      </c>
      <c r="N46" s="136"/>
      <c r="O46" s="136"/>
    </row>
    <row r="47" spans="1:15" ht="13.5" customHeight="1">
      <c r="A47" s="143"/>
      <c r="B47" s="133"/>
      <c r="C47" s="133"/>
      <c r="D47" s="133"/>
      <c r="E47" s="133"/>
      <c r="F47" s="133"/>
      <c r="G47" s="134"/>
      <c r="H47" s="134"/>
      <c r="I47" s="134"/>
      <c r="J47" s="135">
        <f t="shared" si="2"/>
      </c>
      <c r="K47" s="135"/>
      <c r="L47" s="135"/>
      <c r="M47" s="136">
        <f t="shared" si="3"/>
      </c>
      <c r="N47" s="136"/>
      <c r="O47" s="136"/>
    </row>
    <row r="48" spans="1:15" ht="13.5" customHeight="1">
      <c r="A48" s="143"/>
      <c r="B48" s="133"/>
      <c r="C48" s="133"/>
      <c r="D48" s="133"/>
      <c r="E48" s="133"/>
      <c r="F48" s="133"/>
      <c r="G48" s="134"/>
      <c r="H48" s="134"/>
      <c r="I48" s="134"/>
      <c r="J48" s="135">
        <f t="shared" si="2"/>
      </c>
      <c r="K48" s="135"/>
      <c r="L48" s="135"/>
      <c r="M48" s="136">
        <f t="shared" si="3"/>
      </c>
      <c r="N48" s="136"/>
      <c r="O48" s="136"/>
    </row>
    <row r="49" spans="1:15" ht="13.5" customHeight="1">
      <c r="A49" s="143"/>
      <c r="B49" s="133"/>
      <c r="C49" s="133"/>
      <c r="D49" s="133"/>
      <c r="E49" s="133"/>
      <c r="F49" s="133"/>
      <c r="G49" s="134"/>
      <c r="H49" s="134"/>
      <c r="I49" s="134"/>
      <c r="J49" s="135">
        <f t="shared" si="2"/>
      </c>
      <c r="K49" s="135"/>
      <c r="L49" s="135"/>
      <c r="M49" s="136">
        <f t="shared" si="3"/>
      </c>
      <c r="N49" s="136"/>
      <c r="O49" s="136"/>
    </row>
    <row r="50" spans="1:15" ht="13.5" customHeight="1">
      <c r="A50" s="143"/>
      <c r="B50" s="133"/>
      <c r="C50" s="133"/>
      <c r="D50" s="133"/>
      <c r="E50" s="133"/>
      <c r="F50" s="133"/>
      <c r="G50" s="134"/>
      <c r="H50" s="134"/>
      <c r="I50" s="134"/>
      <c r="J50" s="135">
        <f t="shared" si="2"/>
      </c>
      <c r="K50" s="135"/>
      <c r="L50" s="135"/>
      <c r="M50" s="136">
        <f t="shared" si="3"/>
      </c>
      <c r="N50" s="136"/>
      <c r="O50" s="136"/>
    </row>
    <row r="51" spans="1:15" ht="13.5" customHeight="1">
      <c r="A51" s="143"/>
      <c r="B51" s="133"/>
      <c r="C51" s="133"/>
      <c r="D51" s="133"/>
      <c r="E51" s="133"/>
      <c r="F51" s="133"/>
      <c r="G51" s="134"/>
      <c r="H51" s="134"/>
      <c r="I51" s="134"/>
      <c r="J51" s="135">
        <f t="shared" si="2"/>
      </c>
      <c r="K51" s="135"/>
      <c r="L51" s="135"/>
      <c r="M51" s="136">
        <f t="shared" si="3"/>
      </c>
      <c r="N51" s="136"/>
      <c r="O51" s="136"/>
    </row>
    <row r="52" spans="1:15" ht="13.5" customHeight="1">
      <c r="A52" s="143"/>
      <c r="B52" s="133"/>
      <c r="C52" s="133"/>
      <c r="D52" s="133"/>
      <c r="E52" s="133"/>
      <c r="F52" s="133"/>
      <c r="G52" s="134"/>
      <c r="H52" s="134"/>
      <c r="I52" s="134"/>
      <c r="J52" s="135">
        <f t="shared" si="2"/>
      </c>
      <c r="K52" s="135"/>
      <c r="L52" s="135"/>
      <c r="M52" s="136">
        <f t="shared" si="3"/>
      </c>
      <c r="N52" s="136"/>
      <c r="O52" s="136"/>
    </row>
    <row r="53" spans="1:15" ht="13.5" customHeight="1">
      <c r="A53" s="143"/>
      <c r="B53" s="133"/>
      <c r="C53" s="133"/>
      <c r="D53" s="133"/>
      <c r="E53" s="133"/>
      <c r="F53" s="133"/>
      <c r="G53" s="134"/>
      <c r="H53" s="134"/>
      <c r="I53" s="134"/>
      <c r="J53" s="135">
        <f t="shared" si="2"/>
      </c>
      <c r="K53" s="135"/>
      <c r="L53" s="135"/>
      <c r="M53" s="136">
        <f t="shared" si="3"/>
      </c>
      <c r="N53" s="136"/>
      <c r="O53" s="136"/>
    </row>
    <row r="54" spans="1:15" ht="13.5" customHeight="1">
      <c r="A54" s="143"/>
      <c r="B54" s="133"/>
      <c r="C54" s="133"/>
      <c r="D54" s="133"/>
      <c r="E54" s="133"/>
      <c r="F54" s="133"/>
      <c r="G54" s="134"/>
      <c r="H54" s="134"/>
      <c r="I54" s="134"/>
      <c r="J54" s="135">
        <f t="shared" si="2"/>
      </c>
      <c r="K54" s="135"/>
      <c r="L54" s="135"/>
      <c r="M54" s="136">
        <f t="shared" si="3"/>
      </c>
      <c r="N54" s="136"/>
      <c r="O54" s="136"/>
    </row>
    <row r="55" spans="1:15" ht="13.5" customHeight="1">
      <c r="A55" s="143"/>
      <c r="B55" s="133"/>
      <c r="C55" s="133"/>
      <c r="D55" s="133"/>
      <c r="E55" s="133"/>
      <c r="F55" s="133"/>
      <c r="G55" s="134"/>
      <c r="H55" s="134"/>
      <c r="I55" s="134"/>
      <c r="J55" s="135">
        <f t="shared" si="2"/>
      </c>
      <c r="K55" s="135"/>
      <c r="L55" s="135"/>
      <c r="M55" s="136">
        <f t="shared" si="3"/>
      </c>
      <c r="N55" s="136"/>
      <c r="O55" s="136"/>
    </row>
    <row r="56" spans="1:15" ht="13.5" customHeight="1">
      <c r="A56" s="143"/>
      <c r="B56" s="133"/>
      <c r="C56" s="133"/>
      <c r="D56" s="133"/>
      <c r="E56" s="133"/>
      <c r="F56" s="133"/>
      <c r="G56" s="134"/>
      <c r="H56" s="134"/>
      <c r="I56" s="134"/>
      <c r="J56" s="135">
        <f t="shared" si="2"/>
      </c>
      <c r="K56" s="135"/>
      <c r="L56" s="135"/>
      <c r="M56" s="136">
        <f t="shared" si="3"/>
      </c>
      <c r="N56" s="136"/>
      <c r="O56" s="136"/>
    </row>
    <row r="57" spans="1:15" ht="13.5" customHeight="1">
      <c r="A57" s="143"/>
      <c r="B57" s="133"/>
      <c r="C57" s="133"/>
      <c r="D57" s="133"/>
      <c r="E57" s="133"/>
      <c r="F57" s="133"/>
      <c r="G57" s="134"/>
      <c r="H57" s="134"/>
      <c r="I57" s="134"/>
      <c r="J57" s="135">
        <f t="shared" si="2"/>
      </c>
      <c r="K57" s="135"/>
      <c r="L57" s="135"/>
      <c r="M57" s="136">
        <f t="shared" si="3"/>
      </c>
      <c r="N57" s="136"/>
      <c r="O57" s="136"/>
    </row>
    <row r="58" spans="1:15" ht="13.5" customHeight="1">
      <c r="A58" s="143"/>
      <c r="B58" s="133"/>
      <c r="C58" s="133"/>
      <c r="D58" s="133"/>
      <c r="E58" s="133"/>
      <c r="F58" s="133"/>
      <c r="G58" s="134"/>
      <c r="H58" s="134"/>
      <c r="I58" s="134"/>
      <c r="J58" s="135">
        <f t="shared" si="2"/>
      </c>
      <c r="K58" s="135"/>
      <c r="L58" s="135"/>
      <c r="M58" s="136">
        <f t="shared" si="3"/>
      </c>
      <c r="N58" s="136"/>
      <c r="O58" s="136"/>
    </row>
    <row r="59" spans="1:15" ht="13.5" customHeight="1">
      <c r="A59" s="143"/>
      <c r="B59" s="133"/>
      <c r="C59" s="133"/>
      <c r="D59" s="133"/>
      <c r="E59" s="133"/>
      <c r="F59" s="133"/>
      <c r="G59" s="134"/>
      <c r="H59" s="134"/>
      <c r="I59" s="134"/>
      <c r="J59" s="135">
        <f t="shared" si="2"/>
      </c>
      <c r="K59" s="135"/>
      <c r="L59" s="135"/>
      <c r="M59" s="136">
        <f t="shared" si="3"/>
      </c>
      <c r="N59" s="136"/>
      <c r="O59" s="136"/>
    </row>
    <row r="60" spans="1:15" ht="13.5" customHeight="1">
      <c r="A60" s="143"/>
      <c r="B60" s="133"/>
      <c r="C60" s="133"/>
      <c r="D60" s="133"/>
      <c r="E60" s="133"/>
      <c r="F60" s="133"/>
      <c r="G60" s="134"/>
      <c r="H60" s="134"/>
      <c r="I60" s="134"/>
      <c r="J60" s="135">
        <f t="shared" si="2"/>
      </c>
      <c r="K60" s="135"/>
      <c r="L60" s="135"/>
      <c r="M60" s="136">
        <f t="shared" si="3"/>
      </c>
      <c r="N60" s="136"/>
      <c r="O60" s="136"/>
    </row>
    <row r="61" spans="1:15" ht="13.5" customHeight="1">
      <c r="A61" s="143"/>
      <c r="B61" s="133"/>
      <c r="C61" s="133"/>
      <c r="D61" s="133"/>
      <c r="E61" s="133"/>
      <c r="F61" s="133"/>
      <c r="G61" s="134"/>
      <c r="H61" s="134"/>
      <c r="I61" s="134"/>
      <c r="J61" s="135">
        <f t="shared" si="2"/>
      </c>
      <c r="K61" s="135"/>
      <c r="L61" s="135"/>
      <c r="M61" s="136">
        <f t="shared" si="3"/>
      </c>
      <c r="N61" s="136"/>
      <c r="O61" s="136"/>
    </row>
    <row r="62" spans="1:15" ht="13.5" customHeight="1">
      <c r="A62" s="143"/>
      <c r="B62" s="133"/>
      <c r="C62" s="133"/>
      <c r="D62" s="133"/>
      <c r="E62" s="133"/>
      <c r="F62" s="133"/>
      <c r="G62" s="134"/>
      <c r="H62" s="134"/>
      <c r="I62" s="134"/>
      <c r="J62" s="135">
        <f t="shared" si="2"/>
      </c>
      <c r="K62" s="135"/>
      <c r="L62" s="135"/>
      <c r="M62" s="136">
        <f t="shared" si="3"/>
      </c>
      <c r="N62" s="136"/>
      <c r="O62" s="136"/>
    </row>
    <row r="63" spans="1:15" ht="13.5" customHeight="1">
      <c r="A63" s="143"/>
      <c r="B63" s="133"/>
      <c r="C63" s="133"/>
      <c r="D63" s="133"/>
      <c r="E63" s="133"/>
      <c r="F63" s="133"/>
      <c r="G63" s="134"/>
      <c r="H63" s="134"/>
      <c r="I63" s="134"/>
      <c r="J63" s="135">
        <f t="shared" si="2"/>
      </c>
      <c r="K63" s="135"/>
      <c r="L63" s="135"/>
      <c r="M63" s="136">
        <f t="shared" si="3"/>
      </c>
      <c r="N63" s="136"/>
      <c r="O63" s="136"/>
    </row>
    <row r="64" spans="1:15" ht="13.5" customHeight="1">
      <c r="A64" s="143"/>
      <c r="B64" s="133"/>
      <c r="C64" s="133"/>
      <c r="D64" s="133"/>
      <c r="E64" s="133"/>
      <c r="F64" s="133"/>
      <c r="G64" s="134"/>
      <c r="H64" s="134"/>
      <c r="I64" s="134"/>
      <c r="J64" s="135">
        <f t="shared" si="2"/>
      </c>
      <c r="K64" s="135"/>
      <c r="L64" s="135"/>
      <c r="M64" s="136">
        <f t="shared" si="3"/>
      </c>
      <c r="N64" s="136"/>
      <c r="O64" s="136"/>
    </row>
    <row r="65" spans="1:15" ht="13.5" customHeight="1">
      <c r="A65" s="143"/>
      <c r="B65" s="133"/>
      <c r="C65" s="133"/>
      <c r="D65" s="133"/>
      <c r="E65" s="133"/>
      <c r="F65" s="133"/>
      <c r="G65" s="134"/>
      <c r="H65" s="134"/>
      <c r="I65" s="134"/>
      <c r="J65" s="135">
        <f t="shared" si="2"/>
      </c>
      <c r="K65" s="135"/>
      <c r="L65" s="135"/>
      <c r="M65" s="136">
        <f t="shared" si="3"/>
      </c>
      <c r="N65" s="136"/>
      <c r="O65" s="136"/>
    </row>
    <row r="66" spans="1:15" ht="13.5" customHeight="1">
      <c r="A66" s="143"/>
      <c r="B66" s="133"/>
      <c r="C66" s="133"/>
      <c r="D66" s="133"/>
      <c r="E66" s="133"/>
      <c r="F66" s="133"/>
      <c r="G66" s="134"/>
      <c r="H66" s="134"/>
      <c r="I66" s="134"/>
      <c r="J66" s="135">
        <f t="shared" si="2"/>
      </c>
      <c r="K66" s="135"/>
      <c r="L66" s="135"/>
      <c r="M66" s="136">
        <f t="shared" si="3"/>
      </c>
      <c r="N66" s="136"/>
      <c r="O66" s="136"/>
    </row>
    <row r="67" spans="1:15" ht="12.75">
      <c r="A67" s="143"/>
      <c r="B67" s="133"/>
      <c r="C67" s="133"/>
      <c r="D67" s="133"/>
      <c r="E67" s="133"/>
      <c r="F67" s="133"/>
      <c r="G67" s="134"/>
      <c r="H67" s="134"/>
      <c r="I67" s="134"/>
      <c r="J67" s="135">
        <f t="shared" si="2"/>
      </c>
      <c r="K67" s="135"/>
      <c r="L67" s="135"/>
      <c r="M67" s="136">
        <f t="shared" si="3"/>
      </c>
      <c r="N67" s="136"/>
      <c r="O67" s="136"/>
    </row>
    <row r="68" spans="1:15" ht="12.75">
      <c r="A68" s="137" t="s">
        <v>292</v>
      </c>
      <c r="B68" s="138"/>
      <c r="C68" s="138"/>
      <c r="D68" s="138"/>
      <c r="E68" s="138"/>
      <c r="F68" s="138"/>
      <c r="G68" s="139">
        <f>IF(SUM(G39:I67)=0,"",SUM(G39:I67))</f>
      </c>
      <c r="H68" s="139"/>
      <c r="I68" s="139"/>
      <c r="J68" s="140">
        <f>IF(SUM(J39:L67)=0,"",SUM(J39:L67))</f>
      </c>
      <c r="K68" s="140"/>
      <c r="L68" s="140"/>
      <c r="M68" s="141">
        <f>IF(SUM(M39:O67)=0,"",SUM(M39:O67))</f>
      </c>
      <c r="N68" s="141"/>
      <c r="O68" s="141"/>
    </row>
  </sheetData>
  <sheetProtection password="F21F" sheet="1" objects="1" scenarios="1" selectLockedCells="1"/>
  <mergeCells count="250">
    <mergeCell ref="M7:O7"/>
    <mergeCell ref="A37:O37"/>
    <mergeCell ref="A5:O5"/>
    <mergeCell ref="B28:F28"/>
    <mergeCell ref="G28:I28"/>
    <mergeCell ref="J28:L28"/>
    <mergeCell ref="M28:O28"/>
    <mergeCell ref="B25:F25"/>
    <mergeCell ref="G25:I25"/>
    <mergeCell ref="J25:L25"/>
    <mergeCell ref="B23:F23"/>
    <mergeCell ref="A1:O1"/>
    <mergeCell ref="A2:O2"/>
    <mergeCell ref="M26:O26"/>
    <mergeCell ref="M6:O6"/>
    <mergeCell ref="A6:F6"/>
    <mergeCell ref="J9:L9"/>
    <mergeCell ref="G6:I6"/>
    <mergeCell ref="J6:L6"/>
    <mergeCell ref="A4:O4"/>
    <mergeCell ref="G29:I29"/>
    <mergeCell ref="G30:I30"/>
    <mergeCell ref="B24:F24"/>
    <mergeCell ref="G24:I24"/>
    <mergeCell ref="B27:F27"/>
    <mergeCell ref="G27:I27"/>
    <mergeCell ref="B26:F26"/>
    <mergeCell ref="B29:F29"/>
    <mergeCell ref="M8:O8"/>
    <mergeCell ref="M9:O9"/>
    <mergeCell ref="A7:A33"/>
    <mergeCell ref="G33:I33"/>
    <mergeCell ref="B11:F11"/>
    <mergeCell ref="J11:L11"/>
    <mergeCell ref="B12:F12"/>
    <mergeCell ref="J33:L33"/>
    <mergeCell ref="J31:L31"/>
    <mergeCell ref="J32:L32"/>
    <mergeCell ref="J26:L26"/>
    <mergeCell ref="J21:L21"/>
    <mergeCell ref="J23:L23"/>
    <mergeCell ref="J22:L22"/>
    <mergeCell ref="J29:L29"/>
    <mergeCell ref="J24:L24"/>
    <mergeCell ref="J27:L27"/>
    <mergeCell ref="B14:F14"/>
    <mergeCell ref="B20:F20"/>
    <mergeCell ref="B21:F21"/>
    <mergeCell ref="B18:F18"/>
    <mergeCell ref="B15:F15"/>
    <mergeCell ref="B19:F19"/>
    <mergeCell ref="B32:F32"/>
    <mergeCell ref="G32:I32"/>
    <mergeCell ref="B31:F31"/>
    <mergeCell ref="J30:L30"/>
    <mergeCell ref="B30:F30"/>
    <mergeCell ref="G31:I31"/>
    <mergeCell ref="B22:F22"/>
    <mergeCell ref="J7:L7"/>
    <mergeCell ref="G10:I10"/>
    <mergeCell ref="G8:I8"/>
    <mergeCell ref="G9:I9"/>
    <mergeCell ref="J8:L8"/>
    <mergeCell ref="G7:I7"/>
    <mergeCell ref="J20:L20"/>
    <mergeCell ref="J16:L16"/>
    <mergeCell ref="J17:L17"/>
    <mergeCell ref="M12:O12"/>
    <mergeCell ref="G12:I12"/>
    <mergeCell ref="J14:L14"/>
    <mergeCell ref="J10:L10"/>
    <mergeCell ref="J12:L12"/>
    <mergeCell ref="M10:O10"/>
    <mergeCell ref="M11:O11"/>
    <mergeCell ref="M14:O14"/>
    <mergeCell ref="J13:L13"/>
    <mergeCell ref="M13:O13"/>
    <mergeCell ref="M33:O33"/>
    <mergeCell ref="M32:O32"/>
    <mergeCell ref="M29:O29"/>
    <mergeCell ref="M30:O30"/>
    <mergeCell ref="M31:O31"/>
    <mergeCell ref="M24:O24"/>
    <mergeCell ref="M27:O27"/>
    <mergeCell ref="M25:O25"/>
    <mergeCell ref="M22:O22"/>
    <mergeCell ref="M20:O20"/>
    <mergeCell ref="M23:O23"/>
    <mergeCell ref="M21:O21"/>
    <mergeCell ref="M16:O16"/>
    <mergeCell ref="J18:L18"/>
    <mergeCell ref="M17:O17"/>
    <mergeCell ref="J15:L15"/>
    <mergeCell ref="M15:O15"/>
    <mergeCell ref="M19:O19"/>
    <mergeCell ref="J19:L19"/>
    <mergeCell ref="M18:O18"/>
    <mergeCell ref="G23:I23"/>
    <mergeCell ref="G18:I18"/>
    <mergeCell ref="G26:I26"/>
    <mergeCell ref="G15:I15"/>
    <mergeCell ref="G22:I22"/>
    <mergeCell ref="G20:I20"/>
    <mergeCell ref="G19:I19"/>
    <mergeCell ref="G21:I21"/>
    <mergeCell ref="J34:L34"/>
    <mergeCell ref="G34:I34"/>
    <mergeCell ref="A35:O35"/>
    <mergeCell ref="M34:O34"/>
    <mergeCell ref="M38:O38"/>
    <mergeCell ref="A38:F38"/>
    <mergeCell ref="A36:O36"/>
    <mergeCell ref="B7:F7"/>
    <mergeCell ref="B8:F8"/>
    <mergeCell ref="B9:F9"/>
    <mergeCell ref="B16:F16"/>
    <mergeCell ref="G16:I16"/>
    <mergeCell ref="B17:F17"/>
    <mergeCell ref="G17:I17"/>
    <mergeCell ref="G13:I13"/>
    <mergeCell ref="G14:I14"/>
    <mergeCell ref="B13:F13"/>
    <mergeCell ref="J40:L40"/>
    <mergeCell ref="B41:F41"/>
    <mergeCell ref="G41:I41"/>
    <mergeCell ref="J41:L41"/>
    <mergeCell ref="B10:F10"/>
    <mergeCell ref="B33:F33"/>
    <mergeCell ref="G11:I11"/>
    <mergeCell ref="G38:I38"/>
    <mergeCell ref="J38:L38"/>
    <mergeCell ref="A34:F34"/>
    <mergeCell ref="M39:O39"/>
    <mergeCell ref="M40:O40"/>
    <mergeCell ref="M41:O41"/>
    <mergeCell ref="B42:F42"/>
    <mergeCell ref="G42:I42"/>
    <mergeCell ref="J42:L42"/>
    <mergeCell ref="M42:O42"/>
    <mergeCell ref="B39:F39"/>
    <mergeCell ref="G39:I39"/>
    <mergeCell ref="J39:L39"/>
    <mergeCell ref="B44:F44"/>
    <mergeCell ref="G44:I44"/>
    <mergeCell ref="J44:L44"/>
    <mergeCell ref="M44:O44"/>
    <mergeCell ref="B43:F43"/>
    <mergeCell ref="G43:I43"/>
    <mergeCell ref="J43:L43"/>
    <mergeCell ref="M43:O43"/>
    <mergeCell ref="B46:F46"/>
    <mergeCell ref="G46:I46"/>
    <mergeCell ref="J46:L46"/>
    <mergeCell ref="M46:O46"/>
    <mergeCell ref="B45:F45"/>
    <mergeCell ref="G45:I45"/>
    <mergeCell ref="J45:L45"/>
    <mergeCell ref="M45:O45"/>
    <mergeCell ref="J53:L53"/>
    <mergeCell ref="M53:O53"/>
    <mergeCell ref="M48:O48"/>
    <mergeCell ref="B49:F49"/>
    <mergeCell ref="G48:I48"/>
    <mergeCell ref="J48:L48"/>
    <mergeCell ref="B53:F53"/>
    <mergeCell ref="G53:I53"/>
    <mergeCell ref="B48:F48"/>
    <mergeCell ref="B50:F50"/>
    <mergeCell ref="B47:F47"/>
    <mergeCell ref="G47:I47"/>
    <mergeCell ref="J47:L47"/>
    <mergeCell ref="M47:O47"/>
    <mergeCell ref="M54:O54"/>
    <mergeCell ref="B55:F55"/>
    <mergeCell ref="G55:I55"/>
    <mergeCell ref="J55:L55"/>
    <mergeCell ref="M55:O55"/>
    <mergeCell ref="B54:F54"/>
    <mergeCell ref="G54:I54"/>
    <mergeCell ref="J54:L54"/>
    <mergeCell ref="G57:I57"/>
    <mergeCell ref="J57:L57"/>
    <mergeCell ref="M57:O57"/>
    <mergeCell ref="B58:F58"/>
    <mergeCell ref="G58:I58"/>
    <mergeCell ref="J58:L58"/>
    <mergeCell ref="B56:F56"/>
    <mergeCell ref="G56:I56"/>
    <mergeCell ref="J56:L56"/>
    <mergeCell ref="M60:O60"/>
    <mergeCell ref="G59:I59"/>
    <mergeCell ref="J59:L59"/>
    <mergeCell ref="M59:O59"/>
    <mergeCell ref="M56:O56"/>
    <mergeCell ref="M58:O58"/>
    <mergeCell ref="B57:F57"/>
    <mergeCell ref="G64:I64"/>
    <mergeCell ref="B60:F60"/>
    <mergeCell ref="G60:I60"/>
    <mergeCell ref="J60:L60"/>
    <mergeCell ref="M61:O61"/>
    <mergeCell ref="B62:F62"/>
    <mergeCell ref="G62:I62"/>
    <mergeCell ref="J62:L62"/>
    <mergeCell ref="M62:O62"/>
    <mergeCell ref="A3:O3"/>
    <mergeCell ref="B67:F67"/>
    <mergeCell ref="G67:I67"/>
    <mergeCell ref="J67:L67"/>
    <mergeCell ref="M67:O67"/>
    <mergeCell ref="B63:F63"/>
    <mergeCell ref="G63:I63"/>
    <mergeCell ref="J63:L63"/>
    <mergeCell ref="B59:F59"/>
    <mergeCell ref="B66:F66"/>
    <mergeCell ref="A68:F68"/>
    <mergeCell ref="G68:I68"/>
    <mergeCell ref="J68:L68"/>
    <mergeCell ref="M68:O68"/>
    <mergeCell ref="G66:I66"/>
    <mergeCell ref="J66:L66"/>
    <mergeCell ref="M66:O66"/>
    <mergeCell ref="A39:A67"/>
    <mergeCell ref="B40:F40"/>
    <mergeCell ref="G40:I40"/>
    <mergeCell ref="J64:L64"/>
    <mergeCell ref="B61:F61"/>
    <mergeCell ref="G61:I61"/>
    <mergeCell ref="J61:L61"/>
    <mergeCell ref="J65:L65"/>
    <mergeCell ref="B64:F64"/>
    <mergeCell ref="G65:I65"/>
    <mergeCell ref="B65:F65"/>
    <mergeCell ref="M52:O52"/>
    <mergeCell ref="G49:I49"/>
    <mergeCell ref="J49:L49"/>
    <mergeCell ref="M49:O49"/>
    <mergeCell ref="G50:I50"/>
    <mergeCell ref="J50:L50"/>
    <mergeCell ref="M50:O50"/>
    <mergeCell ref="B51:F51"/>
    <mergeCell ref="G51:I51"/>
    <mergeCell ref="J51:L51"/>
    <mergeCell ref="M51:O51"/>
    <mergeCell ref="M64:O64"/>
    <mergeCell ref="M65:O65"/>
    <mergeCell ref="M63:O63"/>
    <mergeCell ref="B52:F52"/>
    <mergeCell ref="G52:I52"/>
    <mergeCell ref="J52:L52"/>
  </mergeCells>
  <printOptions horizontalCentered="1"/>
  <pageMargins left="0.3937007874015748" right="0.3937007874015748" top="0.5905511811023623" bottom="0.3937007874015748" header="0" footer="0.31496062992125984"/>
  <pageSetup horizontalDpi="1200" verticalDpi="1200" orientation="landscape" paperSize="9" r:id="rId2"/>
  <headerFooter alignWithMargins="0">
    <oddFooter>&amp;C&amp;"Arial,Fett"&amp;8ZAHLEN IM GRIFF FÜR MIKROUNTERNEHMEN | (C) 2008 WIFI UNTERNEHMERSERVICE | WWW.WKO.AT/UNS | Rel. 1.3 | 2011 | Seite &amp;P von &amp;N</oddFooter>
  </headerFooter>
  <drawing r:id="rId1"/>
</worksheet>
</file>

<file path=xl/worksheets/sheet3.xml><?xml version="1.0" encoding="utf-8"?>
<worksheet xmlns="http://schemas.openxmlformats.org/spreadsheetml/2006/main" xmlns:r="http://schemas.openxmlformats.org/officeDocument/2006/relationships">
  <sheetPr>
    <tabColor indexed="62"/>
  </sheetPr>
  <dimension ref="A1:O159"/>
  <sheetViews>
    <sheetView showGridLines="0" showZeros="0" showOutlineSymbols="0" zoomScale="90" zoomScaleNormal="90" zoomScalePageLayoutView="0" workbookViewId="0" topLeftCell="A1">
      <pane ySplit="2" topLeftCell="A3" activePane="bottomLeft" state="frozen"/>
      <selection pane="topLeft" activeCell="A3" sqref="A3:O3"/>
      <selection pane="bottomLeft" activeCell="G7" sqref="G7:I7"/>
    </sheetView>
  </sheetViews>
  <sheetFormatPr defaultColWidth="10.7109375" defaultRowHeight="12.75"/>
  <cols>
    <col min="1" max="1" width="10.7109375" style="31" customWidth="1"/>
    <col min="2" max="2" width="8.7109375" style="31" customWidth="1"/>
    <col min="3" max="6" width="8.7109375" style="32" customWidth="1"/>
    <col min="7" max="7" width="8.7109375" style="33" customWidth="1"/>
    <col min="8" max="8" width="8.7109375" style="70" customWidth="1"/>
    <col min="9" max="9" width="8.7109375" style="34" customWidth="1"/>
    <col min="10" max="13" width="8.7109375" style="32" customWidth="1"/>
    <col min="14" max="14" width="8.7109375" style="71" customWidth="1"/>
    <col min="15" max="15" width="8.7109375" style="72" customWidth="1"/>
    <col min="16" max="16384" width="10.7109375" style="32" customWidth="1"/>
  </cols>
  <sheetData>
    <row r="1" spans="1:15" s="1" customFormat="1" ht="21.75" customHeight="1">
      <c r="A1" s="129" t="s">
        <v>261</v>
      </c>
      <c r="B1" s="129"/>
      <c r="C1" s="129"/>
      <c r="D1" s="129"/>
      <c r="E1" s="129"/>
      <c r="F1" s="129"/>
      <c r="G1" s="129"/>
      <c r="H1" s="129"/>
      <c r="I1" s="129"/>
      <c r="J1" s="129"/>
      <c r="K1" s="129"/>
      <c r="L1" s="129"/>
      <c r="M1" s="129"/>
      <c r="N1" s="129"/>
      <c r="O1" s="129"/>
    </row>
    <row r="2" spans="1:15" s="1" customFormat="1" ht="21.75" customHeight="1">
      <c r="A2" s="130" t="str">
        <f>IF(Start!B12="","FIRMA: keine Eingabe...",CONCATENATE("FIRMA: ",Start!B12,", ",Start!B14," ",Start!D14))</f>
        <v>FIRMA: keine Eingabe...</v>
      </c>
      <c r="B2" s="131"/>
      <c r="C2" s="131"/>
      <c r="D2" s="131"/>
      <c r="E2" s="131"/>
      <c r="F2" s="131"/>
      <c r="G2" s="131"/>
      <c r="H2" s="131"/>
      <c r="I2" s="131"/>
      <c r="J2" s="131"/>
      <c r="K2" s="131"/>
      <c r="L2" s="131"/>
      <c r="M2" s="131"/>
      <c r="N2" s="131"/>
      <c r="O2" s="131"/>
    </row>
    <row r="3" spans="1:15" s="1" customFormat="1" ht="13.5" customHeight="1">
      <c r="A3" s="142"/>
      <c r="B3" s="142"/>
      <c r="C3" s="142"/>
      <c r="D3" s="142"/>
      <c r="E3" s="142"/>
      <c r="F3" s="142"/>
      <c r="G3" s="142"/>
      <c r="H3" s="142"/>
      <c r="I3" s="142"/>
      <c r="J3" s="142"/>
      <c r="K3" s="142"/>
      <c r="L3" s="142"/>
      <c r="M3" s="142"/>
      <c r="N3" s="142"/>
      <c r="O3" s="142"/>
    </row>
    <row r="4" spans="1:15" s="1" customFormat="1" ht="27.75" customHeight="1">
      <c r="A4" s="152" t="s">
        <v>227</v>
      </c>
      <c r="B4" s="153"/>
      <c r="C4" s="153"/>
      <c r="D4" s="153"/>
      <c r="E4" s="153"/>
      <c r="F4" s="153"/>
      <c r="G4" s="153"/>
      <c r="H4" s="153"/>
      <c r="I4" s="153"/>
      <c r="J4" s="153"/>
      <c r="K4" s="153"/>
      <c r="L4" s="153"/>
      <c r="M4" s="153"/>
      <c r="N4" s="153"/>
      <c r="O4" s="154"/>
    </row>
    <row r="5" spans="1:15" s="1" customFormat="1" ht="13.5" customHeight="1">
      <c r="A5" s="185"/>
      <c r="B5" s="185"/>
      <c r="C5" s="185"/>
      <c r="D5" s="185"/>
      <c r="E5" s="185"/>
      <c r="F5" s="185"/>
      <c r="G5" s="185"/>
      <c r="H5" s="185"/>
      <c r="I5" s="185"/>
      <c r="J5" s="185"/>
      <c r="K5" s="185"/>
      <c r="L5" s="185"/>
      <c r="M5" s="185"/>
      <c r="N5" s="185"/>
      <c r="O5" s="185"/>
    </row>
    <row r="6" spans="1:15" s="13" customFormat="1" ht="13.5" customHeight="1">
      <c r="A6" s="150" t="s">
        <v>23</v>
      </c>
      <c r="B6" s="151"/>
      <c r="C6" s="151"/>
      <c r="D6" s="151"/>
      <c r="E6" s="151"/>
      <c r="F6" s="151"/>
      <c r="G6" s="168" t="s">
        <v>30</v>
      </c>
      <c r="H6" s="168"/>
      <c r="I6" s="168"/>
      <c r="J6" s="148" t="s">
        <v>31</v>
      </c>
      <c r="K6" s="148"/>
      <c r="L6" s="148"/>
      <c r="M6" s="148" t="s">
        <v>3</v>
      </c>
      <c r="N6" s="148"/>
      <c r="O6" s="149"/>
    </row>
    <row r="7" spans="1:15" s="1" customFormat="1" ht="13.5" customHeight="1">
      <c r="A7" s="143"/>
      <c r="B7" s="166" t="s">
        <v>114</v>
      </c>
      <c r="C7" s="166"/>
      <c r="D7" s="166"/>
      <c r="E7" s="166"/>
      <c r="F7" s="166"/>
      <c r="G7" s="134"/>
      <c r="H7" s="134"/>
      <c r="I7" s="134"/>
      <c r="J7" s="135">
        <f aca="true" t="shared" si="0" ref="J7:J14">IF(G7="","",G7*12)</f>
      </c>
      <c r="K7" s="135"/>
      <c r="L7" s="135"/>
      <c r="M7" s="136">
        <f aca="true" t="shared" si="1" ref="M7:M14">IF(G7="","",J7/$J$158)</f>
      </c>
      <c r="N7" s="136"/>
      <c r="O7" s="136"/>
    </row>
    <row r="8" spans="1:15" s="1" customFormat="1" ht="13.5" customHeight="1">
      <c r="A8" s="143"/>
      <c r="B8" s="166" t="s">
        <v>5</v>
      </c>
      <c r="C8" s="166"/>
      <c r="D8" s="166"/>
      <c r="E8" s="166"/>
      <c r="F8" s="166"/>
      <c r="G8" s="134"/>
      <c r="H8" s="134"/>
      <c r="I8" s="134"/>
      <c r="J8" s="135">
        <f t="shared" si="0"/>
      </c>
      <c r="K8" s="135"/>
      <c r="L8" s="135"/>
      <c r="M8" s="136">
        <f t="shared" si="1"/>
      </c>
      <c r="N8" s="136"/>
      <c r="O8" s="136"/>
    </row>
    <row r="9" spans="1:15" s="1" customFormat="1" ht="13.5" customHeight="1">
      <c r="A9" s="143"/>
      <c r="B9" s="166" t="s">
        <v>45</v>
      </c>
      <c r="C9" s="166"/>
      <c r="D9" s="166"/>
      <c r="E9" s="166"/>
      <c r="F9" s="166"/>
      <c r="G9" s="134"/>
      <c r="H9" s="134"/>
      <c r="I9" s="134"/>
      <c r="J9" s="135">
        <f t="shared" si="0"/>
      </c>
      <c r="K9" s="135"/>
      <c r="L9" s="135"/>
      <c r="M9" s="136">
        <f t="shared" si="1"/>
      </c>
      <c r="N9" s="136"/>
      <c r="O9" s="136"/>
    </row>
    <row r="10" spans="1:15" s="1" customFormat="1" ht="13.5" customHeight="1">
      <c r="A10" s="143"/>
      <c r="B10" s="166" t="s">
        <v>118</v>
      </c>
      <c r="C10" s="166"/>
      <c r="D10" s="166"/>
      <c r="E10" s="166"/>
      <c r="F10" s="166"/>
      <c r="G10" s="134"/>
      <c r="H10" s="134"/>
      <c r="I10" s="134"/>
      <c r="J10" s="135">
        <f t="shared" si="0"/>
      </c>
      <c r="K10" s="135"/>
      <c r="L10" s="135"/>
      <c r="M10" s="136">
        <f t="shared" si="1"/>
      </c>
      <c r="N10" s="136"/>
      <c r="O10" s="136"/>
    </row>
    <row r="11" spans="1:15" s="1" customFormat="1" ht="13.5" customHeight="1">
      <c r="A11" s="143"/>
      <c r="B11" s="166" t="s">
        <v>119</v>
      </c>
      <c r="C11" s="166"/>
      <c r="D11" s="166"/>
      <c r="E11" s="166"/>
      <c r="F11" s="166"/>
      <c r="G11" s="134"/>
      <c r="H11" s="134"/>
      <c r="I11" s="134"/>
      <c r="J11" s="135">
        <f t="shared" si="0"/>
      </c>
      <c r="K11" s="135"/>
      <c r="L11" s="135"/>
      <c r="M11" s="136">
        <f t="shared" si="1"/>
      </c>
      <c r="N11" s="136"/>
      <c r="O11" s="136"/>
    </row>
    <row r="12" spans="1:15" s="1" customFormat="1" ht="13.5" customHeight="1">
      <c r="A12" s="143"/>
      <c r="B12" s="133" t="s">
        <v>177</v>
      </c>
      <c r="C12" s="133"/>
      <c r="D12" s="133"/>
      <c r="E12" s="133"/>
      <c r="F12" s="133"/>
      <c r="G12" s="134"/>
      <c r="H12" s="134"/>
      <c r="I12" s="134"/>
      <c r="J12" s="135">
        <f t="shared" si="0"/>
      </c>
      <c r="K12" s="135"/>
      <c r="L12" s="135"/>
      <c r="M12" s="136">
        <f t="shared" si="1"/>
      </c>
      <c r="N12" s="136"/>
      <c r="O12" s="136"/>
    </row>
    <row r="13" spans="1:15" s="1" customFormat="1" ht="13.5" customHeight="1">
      <c r="A13" s="143"/>
      <c r="B13" s="133" t="s">
        <v>177</v>
      </c>
      <c r="C13" s="133"/>
      <c r="D13" s="133"/>
      <c r="E13" s="133"/>
      <c r="F13" s="133"/>
      <c r="G13" s="134"/>
      <c r="H13" s="134"/>
      <c r="I13" s="134"/>
      <c r="J13" s="135">
        <f>IF(G13="","",G13*12)</f>
      </c>
      <c r="K13" s="135"/>
      <c r="L13" s="135"/>
      <c r="M13" s="136">
        <f>IF(G13="","",J13/$J$158)</f>
      </c>
      <c r="N13" s="136"/>
      <c r="O13" s="136"/>
    </row>
    <row r="14" spans="1:15" s="1" customFormat="1" ht="13.5" customHeight="1">
      <c r="A14" s="143"/>
      <c r="B14" s="133" t="s">
        <v>177</v>
      </c>
      <c r="C14" s="133"/>
      <c r="D14" s="133"/>
      <c r="E14" s="133"/>
      <c r="F14" s="133"/>
      <c r="G14" s="134"/>
      <c r="H14" s="134"/>
      <c r="I14" s="134"/>
      <c r="J14" s="135">
        <f t="shared" si="0"/>
      </c>
      <c r="K14" s="135"/>
      <c r="L14" s="135"/>
      <c r="M14" s="136">
        <f t="shared" si="1"/>
      </c>
      <c r="N14" s="136"/>
      <c r="O14" s="136"/>
    </row>
    <row r="15" spans="1:15" s="13" customFormat="1" ht="13.5" customHeight="1">
      <c r="A15" s="137" t="s">
        <v>2</v>
      </c>
      <c r="B15" s="138"/>
      <c r="C15" s="138"/>
      <c r="D15" s="138"/>
      <c r="E15" s="138"/>
      <c r="F15" s="138"/>
      <c r="G15" s="139">
        <f>IF(SUM(G7:I14)=0,"",SUM(G7:I14))</f>
      </c>
      <c r="H15" s="139"/>
      <c r="I15" s="139"/>
      <c r="J15" s="139">
        <f>IF(SUM(J7:L14)=0,"",SUM(J7:L14))</f>
      </c>
      <c r="K15" s="139"/>
      <c r="L15" s="139"/>
      <c r="M15" s="162">
        <f>IF(SUM(M7:O14)=0,"",SUM(M7:O14))</f>
      </c>
      <c r="N15" s="162"/>
      <c r="O15" s="162"/>
    </row>
    <row r="16" spans="1:15" s="12" customFormat="1" ht="13.5" customHeight="1">
      <c r="A16" s="147"/>
      <c r="B16" s="128"/>
      <c r="C16" s="128"/>
      <c r="D16" s="128"/>
      <c r="E16" s="128"/>
      <c r="F16" s="128"/>
      <c r="G16" s="128"/>
      <c r="H16" s="128"/>
      <c r="I16" s="128"/>
      <c r="J16" s="128"/>
      <c r="K16" s="128"/>
      <c r="L16" s="128"/>
      <c r="M16" s="128"/>
      <c r="N16" s="128"/>
      <c r="O16" s="128"/>
    </row>
    <row r="17" spans="1:15" s="1" customFormat="1" ht="13.5" customHeight="1">
      <c r="A17" s="182" t="s">
        <v>139</v>
      </c>
      <c r="B17" s="183"/>
      <c r="C17" s="183"/>
      <c r="D17" s="183"/>
      <c r="E17" s="183"/>
      <c r="F17" s="183"/>
      <c r="G17" s="168" t="s">
        <v>30</v>
      </c>
      <c r="H17" s="168"/>
      <c r="I17" s="168"/>
      <c r="J17" s="148" t="s">
        <v>31</v>
      </c>
      <c r="K17" s="148"/>
      <c r="L17" s="148"/>
      <c r="M17" s="148" t="s">
        <v>3</v>
      </c>
      <c r="N17" s="148"/>
      <c r="O17" s="149"/>
    </row>
    <row r="18" spans="1:15" s="1" customFormat="1" ht="13.5" customHeight="1">
      <c r="A18" s="143"/>
      <c r="B18" s="166" t="s">
        <v>54</v>
      </c>
      <c r="C18" s="166"/>
      <c r="D18" s="166"/>
      <c r="E18" s="166"/>
      <c r="F18" s="166"/>
      <c r="G18" s="134"/>
      <c r="H18" s="134"/>
      <c r="I18" s="134"/>
      <c r="J18" s="135">
        <f aca="true" t="shared" si="2" ref="J18:J23">IF(G18="","",G18*12)</f>
      </c>
      <c r="K18" s="135"/>
      <c r="L18" s="135"/>
      <c r="M18" s="136">
        <f aca="true" t="shared" si="3" ref="M18:M23">IF(G18="","",J18/$J$158)</f>
      </c>
      <c r="N18" s="136"/>
      <c r="O18" s="136"/>
    </row>
    <row r="19" spans="1:15" s="1" customFormat="1" ht="13.5" customHeight="1">
      <c r="A19" s="143"/>
      <c r="B19" s="166" t="s">
        <v>49</v>
      </c>
      <c r="C19" s="166"/>
      <c r="D19" s="166"/>
      <c r="E19" s="166"/>
      <c r="F19" s="166"/>
      <c r="G19" s="134"/>
      <c r="H19" s="134"/>
      <c r="I19" s="134"/>
      <c r="J19" s="135">
        <f t="shared" si="2"/>
      </c>
      <c r="K19" s="135"/>
      <c r="L19" s="135"/>
      <c r="M19" s="136">
        <f t="shared" si="3"/>
      </c>
      <c r="N19" s="136"/>
      <c r="O19" s="136"/>
    </row>
    <row r="20" spans="1:15" s="1" customFormat="1" ht="13.5" customHeight="1">
      <c r="A20" s="143"/>
      <c r="B20" s="166" t="s">
        <v>51</v>
      </c>
      <c r="C20" s="166"/>
      <c r="D20" s="166"/>
      <c r="E20" s="166"/>
      <c r="F20" s="166"/>
      <c r="G20" s="134"/>
      <c r="H20" s="134"/>
      <c r="I20" s="134"/>
      <c r="J20" s="135">
        <f t="shared" si="2"/>
      </c>
      <c r="K20" s="135"/>
      <c r="L20" s="135"/>
      <c r="M20" s="136">
        <f t="shared" si="3"/>
      </c>
      <c r="N20" s="136"/>
      <c r="O20" s="136"/>
    </row>
    <row r="21" spans="1:15" s="1" customFormat="1" ht="13.5" customHeight="1">
      <c r="A21" s="143"/>
      <c r="B21" s="133" t="s">
        <v>177</v>
      </c>
      <c r="C21" s="133"/>
      <c r="D21" s="133"/>
      <c r="E21" s="133"/>
      <c r="F21" s="133"/>
      <c r="G21" s="134"/>
      <c r="H21" s="134"/>
      <c r="I21" s="134"/>
      <c r="J21" s="135">
        <f t="shared" si="2"/>
      </c>
      <c r="K21" s="135"/>
      <c r="L21" s="135"/>
      <c r="M21" s="136">
        <f t="shared" si="3"/>
      </c>
      <c r="N21" s="136"/>
      <c r="O21" s="136"/>
    </row>
    <row r="22" spans="1:15" s="1" customFormat="1" ht="13.5" customHeight="1">
      <c r="A22" s="143"/>
      <c r="B22" s="133" t="s">
        <v>177</v>
      </c>
      <c r="C22" s="133"/>
      <c r="D22" s="133"/>
      <c r="E22" s="133"/>
      <c r="F22" s="133"/>
      <c r="G22" s="134"/>
      <c r="H22" s="134"/>
      <c r="I22" s="134"/>
      <c r="J22" s="135">
        <f t="shared" si="2"/>
      </c>
      <c r="K22" s="135"/>
      <c r="L22" s="135"/>
      <c r="M22" s="136">
        <f t="shared" si="3"/>
      </c>
      <c r="N22" s="136"/>
      <c r="O22" s="136"/>
    </row>
    <row r="23" spans="1:15" s="1" customFormat="1" ht="13.5" customHeight="1">
      <c r="A23" s="143"/>
      <c r="B23" s="133" t="s">
        <v>177</v>
      </c>
      <c r="C23" s="133"/>
      <c r="D23" s="133"/>
      <c r="E23" s="133"/>
      <c r="F23" s="133"/>
      <c r="G23" s="134"/>
      <c r="H23" s="134"/>
      <c r="I23" s="134"/>
      <c r="J23" s="135">
        <f t="shared" si="2"/>
      </c>
      <c r="K23" s="135"/>
      <c r="L23" s="135"/>
      <c r="M23" s="136">
        <f t="shared" si="3"/>
      </c>
      <c r="N23" s="136"/>
      <c r="O23" s="136"/>
    </row>
    <row r="24" spans="1:15" s="1" customFormat="1" ht="13.5" customHeight="1">
      <c r="A24" s="137" t="s">
        <v>2</v>
      </c>
      <c r="B24" s="138"/>
      <c r="C24" s="138"/>
      <c r="D24" s="138"/>
      <c r="E24" s="138"/>
      <c r="F24" s="138"/>
      <c r="G24" s="139">
        <f>IF(SUM(G18:I23)=0,"",SUM(G18:I23))</f>
      </c>
      <c r="H24" s="139"/>
      <c r="I24" s="139"/>
      <c r="J24" s="140">
        <f>IF(SUM(J18:L23)=0,"",SUM(J18:L23))</f>
      </c>
      <c r="K24" s="140"/>
      <c r="L24" s="140"/>
      <c r="M24" s="162">
        <f>IF(SUM(M18:O23)=0,"",SUM(M18:O23))</f>
      </c>
      <c r="N24" s="162"/>
      <c r="O24" s="162"/>
    </row>
    <row r="25" spans="1:15" s="1" customFormat="1" ht="13.5" customHeight="1">
      <c r="A25" s="163"/>
      <c r="B25" s="164"/>
      <c r="C25" s="164"/>
      <c r="D25" s="164"/>
      <c r="E25" s="164"/>
      <c r="F25" s="164"/>
      <c r="G25" s="164"/>
      <c r="H25" s="164"/>
      <c r="I25" s="164"/>
      <c r="J25" s="164"/>
      <c r="K25" s="164"/>
      <c r="L25" s="164"/>
      <c r="M25" s="164"/>
      <c r="N25" s="164"/>
      <c r="O25" s="164"/>
    </row>
    <row r="26" spans="1:15" s="1" customFormat="1" ht="13.5" customHeight="1">
      <c r="A26" s="150" t="s">
        <v>29</v>
      </c>
      <c r="B26" s="167"/>
      <c r="C26" s="167"/>
      <c r="D26" s="167"/>
      <c r="E26" s="167"/>
      <c r="F26" s="167"/>
      <c r="G26" s="168" t="s">
        <v>30</v>
      </c>
      <c r="H26" s="168"/>
      <c r="I26" s="168"/>
      <c r="J26" s="148" t="s">
        <v>31</v>
      </c>
      <c r="K26" s="148"/>
      <c r="L26" s="148"/>
      <c r="M26" s="148" t="s">
        <v>3</v>
      </c>
      <c r="N26" s="148"/>
      <c r="O26" s="149"/>
    </row>
    <row r="27" spans="1:15" s="1" customFormat="1" ht="13.5" customHeight="1">
      <c r="A27" s="143"/>
      <c r="B27" s="166" t="s">
        <v>218</v>
      </c>
      <c r="C27" s="166"/>
      <c r="D27" s="166"/>
      <c r="E27" s="166"/>
      <c r="F27" s="166"/>
      <c r="G27" s="181">
        <f>IF(G28="",114.6+51.34+10.27+8.25,"")</f>
        <v>184.46</v>
      </c>
      <c r="H27" s="181"/>
      <c r="I27" s="181"/>
      <c r="J27" s="135">
        <f>IF(G27="","",G27*12)</f>
        <v>2213.52</v>
      </c>
      <c r="K27" s="135"/>
      <c r="L27" s="135"/>
      <c r="M27" s="136">
        <f>IF(G27="","",J27/$J$158)</f>
        <v>1</v>
      </c>
      <c r="N27" s="136"/>
      <c r="O27" s="136"/>
    </row>
    <row r="28" spans="1:15" s="1" customFormat="1" ht="13.5" customHeight="1">
      <c r="A28" s="143"/>
      <c r="B28" s="166" t="s">
        <v>219</v>
      </c>
      <c r="C28" s="166"/>
      <c r="D28" s="166"/>
      <c r="E28" s="166"/>
      <c r="F28" s="166"/>
      <c r="G28" s="134"/>
      <c r="H28" s="134"/>
      <c r="I28" s="134"/>
      <c r="J28" s="135">
        <f>IF(G28="","",G28*12)</f>
      </c>
      <c r="K28" s="135"/>
      <c r="L28" s="135"/>
      <c r="M28" s="136">
        <f>IF(G28="","",J28/$J$158)</f>
      </c>
      <c r="N28" s="136"/>
      <c r="O28" s="136"/>
    </row>
    <row r="29" spans="1:15" s="1" customFormat="1" ht="13.5" customHeight="1">
      <c r="A29" s="137" t="s">
        <v>2</v>
      </c>
      <c r="B29" s="138"/>
      <c r="C29" s="138"/>
      <c r="D29" s="138"/>
      <c r="E29" s="138"/>
      <c r="F29" s="138"/>
      <c r="G29" s="139">
        <f>SUM(G27:I28)</f>
        <v>184.46</v>
      </c>
      <c r="H29" s="139"/>
      <c r="I29" s="139"/>
      <c r="J29" s="139">
        <f>SUM(J27:L28)</f>
        <v>2213.52</v>
      </c>
      <c r="K29" s="139"/>
      <c r="L29" s="139"/>
      <c r="M29" s="178">
        <f>SUM(M27:O28)</f>
        <v>1</v>
      </c>
      <c r="N29" s="179"/>
      <c r="O29" s="180"/>
    </row>
    <row r="30" spans="1:15" s="1" customFormat="1" ht="13.5" customHeight="1">
      <c r="A30" s="163"/>
      <c r="B30" s="164"/>
      <c r="C30" s="164"/>
      <c r="D30" s="164"/>
      <c r="E30" s="164"/>
      <c r="F30" s="164"/>
      <c r="G30" s="164"/>
      <c r="H30" s="164"/>
      <c r="I30" s="164"/>
      <c r="J30" s="164"/>
      <c r="K30" s="164"/>
      <c r="L30" s="164"/>
      <c r="M30" s="164"/>
      <c r="N30" s="164"/>
      <c r="O30" s="164"/>
    </row>
    <row r="31" spans="1:15" s="1" customFormat="1" ht="13.5" customHeight="1">
      <c r="A31" s="170" t="s">
        <v>32</v>
      </c>
      <c r="B31" s="171"/>
      <c r="C31" s="171"/>
      <c r="D31" s="171"/>
      <c r="E31" s="171"/>
      <c r="F31" s="171"/>
      <c r="G31" s="168" t="s">
        <v>30</v>
      </c>
      <c r="H31" s="168"/>
      <c r="I31" s="168"/>
      <c r="J31" s="148" t="s">
        <v>31</v>
      </c>
      <c r="K31" s="148"/>
      <c r="L31" s="148"/>
      <c r="M31" s="148" t="s">
        <v>3</v>
      </c>
      <c r="N31" s="148"/>
      <c r="O31" s="149"/>
    </row>
    <row r="32" spans="1:15" s="1" customFormat="1" ht="13.5" customHeight="1">
      <c r="A32" s="143"/>
      <c r="B32" s="175" t="s">
        <v>136</v>
      </c>
      <c r="C32" s="175"/>
      <c r="D32" s="175"/>
      <c r="E32" s="175"/>
      <c r="F32" s="176"/>
      <c r="G32" s="134"/>
      <c r="H32" s="134"/>
      <c r="I32" s="134"/>
      <c r="J32" s="135">
        <f>IF(G32="","",G32*12)</f>
      </c>
      <c r="K32" s="135"/>
      <c r="L32" s="135"/>
      <c r="M32" s="136">
        <f>IF(G32="","",J32/$J$158)</f>
      </c>
      <c r="N32" s="136"/>
      <c r="O32" s="136"/>
    </row>
    <row r="33" spans="1:15" s="1" customFormat="1" ht="13.5" customHeight="1">
      <c r="A33" s="143"/>
      <c r="B33" s="177" t="s">
        <v>20</v>
      </c>
      <c r="C33" s="177"/>
      <c r="D33" s="177"/>
      <c r="E33" s="177"/>
      <c r="F33" s="177"/>
      <c r="G33" s="172">
        <f>Mitarbeiter!O61</f>
      </c>
      <c r="H33" s="173"/>
      <c r="I33" s="174"/>
      <c r="J33" s="135">
        <f>IF(G33="","",G33*12)</f>
      </c>
      <c r="K33" s="135"/>
      <c r="L33" s="135"/>
      <c r="M33" s="136">
        <f>IF(G33="","",J33/$J$158)</f>
      </c>
      <c r="N33" s="136"/>
      <c r="O33" s="136"/>
    </row>
    <row r="34" spans="1:15" s="1" customFormat="1" ht="13.5" customHeight="1">
      <c r="A34" s="137" t="s">
        <v>2</v>
      </c>
      <c r="B34" s="138"/>
      <c r="C34" s="138"/>
      <c r="D34" s="138"/>
      <c r="E34" s="138"/>
      <c r="F34" s="138"/>
      <c r="G34" s="139">
        <f>IF(SUM(G32:G33)=0,"",SUM(G32:G33))</f>
      </c>
      <c r="H34" s="139"/>
      <c r="I34" s="139"/>
      <c r="J34" s="140">
        <f>IF(SUM(J32:L33)=0,"",SUM(J32:L33))</f>
      </c>
      <c r="K34" s="140"/>
      <c r="L34" s="140"/>
      <c r="M34" s="162">
        <f>IF(SUM(M32:O33)=0,"",SUM(M32:O33))</f>
      </c>
      <c r="N34" s="162"/>
      <c r="O34" s="162"/>
    </row>
    <row r="35" spans="1:15" s="52" customFormat="1" ht="13.5" customHeight="1">
      <c r="A35" s="184"/>
      <c r="B35" s="184"/>
      <c r="C35" s="184"/>
      <c r="D35" s="184"/>
      <c r="E35" s="184"/>
      <c r="F35" s="184"/>
      <c r="G35" s="184"/>
      <c r="H35" s="184"/>
      <c r="I35" s="184"/>
      <c r="J35" s="184"/>
      <c r="K35" s="184"/>
      <c r="L35" s="184"/>
      <c r="M35" s="184"/>
      <c r="N35" s="53"/>
      <c r="O35" s="54"/>
    </row>
    <row r="36" spans="1:15" s="1" customFormat="1" ht="13.5" customHeight="1">
      <c r="A36" s="170" t="s">
        <v>19</v>
      </c>
      <c r="B36" s="171"/>
      <c r="C36" s="171"/>
      <c r="D36" s="171"/>
      <c r="E36" s="171"/>
      <c r="F36" s="171"/>
      <c r="G36" s="168" t="s">
        <v>30</v>
      </c>
      <c r="H36" s="168"/>
      <c r="I36" s="168"/>
      <c r="J36" s="148" t="s">
        <v>31</v>
      </c>
      <c r="K36" s="148"/>
      <c r="L36" s="148"/>
      <c r="M36" s="148" t="s">
        <v>3</v>
      </c>
      <c r="N36" s="148"/>
      <c r="O36" s="149"/>
    </row>
    <row r="37" spans="1:15" s="1" customFormat="1" ht="13.5" customHeight="1">
      <c r="A37" s="143"/>
      <c r="B37" s="175" t="s">
        <v>137</v>
      </c>
      <c r="C37" s="175"/>
      <c r="D37" s="175"/>
      <c r="E37" s="175"/>
      <c r="F37" s="176"/>
      <c r="G37" s="134"/>
      <c r="H37" s="134"/>
      <c r="I37" s="134"/>
      <c r="J37" s="135">
        <f>IF(G37="","",G37*12)</f>
      </c>
      <c r="K37" s="135"/>
      <c r="L37" s="135"/>
      <c r="M37" s="136">
        <f>IF(G37="","",J37/$J$158)</f>
      </c>
      <c r="N37" s="136"/>
      <c r="O37" s="136"/>
    </row>
    <row r="38" spans="1:15" s="1" customFormat="1" ht="13.5" customHeight="1">
      <c r="A38" s="143"/>
      <c r="B38" s="177" t="s">
        <v>21</v>
      </c>
      <c r="C38" s="177"/>
      <c r="D38" s="177"/>
      <c r="E38" s="177"/>
      <c r="F38" s="177"/>
      <c r="G38" s="172">
        <f>IF(Kfz!L25="","",Kfz!L25/12)</f>
      </c>
      <c r="H38" s="173"/>
      <c r="I38" s="174"/>
      <c r="J38" s="135">
        <f>IF(G38="","",G38*12)</f>
      </c>
      <c r="K38" s="135"/>
      <c r="L38" s="135"/>
      <c r="M38" s="136">
        <f>IF(G38="","",J38/$J$158)</f>
      </c>
      <c r="N38" s="136"/>
      <c r="O38" s="136"/>
    </row>
    <row r="39" spans="1:15" s="1" customFormat="1" ht="13.5" customHeight="1">
      <c r="A39" s="137" t="s">
        <v>2</v>
      </c>
      <c r="B39" s="138"/>
      <c r="C39" s="138"/>
      <c r="D39" s="138"/>
      <c r="E39" s="138"/>
      <c r="F39" s="138"/>
      <c r="G39" s="139">
        <f>IF(SUM(G37:G38)=0,"",SUM(G37:G38))</f>
      </c>
      <c r="H39" s="139"/>
      <c r="I39" s="139"/>
      <c r="J39" s="140">
        <f>IF(SUM(J37:L38)=0,"",SUM(J37:L38))</f>
      </c>
      <c r="K39" s="140"/>
      <c r="L39" s="140"/>
      <c r="M39" s="162">
        <f>IF(SUM(M37:O38)=0,"",SUM(M37:O38))</f>
      </c>
      <c r="N39" s="162"/>
      <c r="O39" s="162"/>
    </row>
    <row r="40" spans="1:15" s="1" customFormat="1" ht="13.5" customHeight="1">
      <c r="A40" s="163"/>
      <c r="B40" s="164"/>
      <c r="C40" s="164"/>
      <c r="D40" s="164"/>
      <c r="E40" s="164"/>
      <c r="F40" s="164"/>
      <c r="G40" s="164"/>
      <c r="H40" s="164"/>
      <c r="I40" s="164"/>
      <c r="J40" s="164"/>
      <c r="K40" s="164"/>
      <c r="L40" s="164"/>
      <c r="M40" s="164"/>
      <c r="N40" s="164"/>
      <c r="O40" s="164"/>
    </row>
    <row r="41" spans="1:15" s="1" customFormat="1" ht="13.5" customHeight="1">
      <c r="A41" s="150" t="s">
        <v>174</v>
      </c>
      <c r="B41" s="167"/>
      <c r="C41" s="167"/>
      <c r="D41" s="167"/>
      <c r="E41" s="167"/>
      <c r="F41" s="167"/>
      <c r="G41" s="168" t="s">
        <v>30</v>
      </c>
      <c r="H41" s="168"/>
      <c r="I41" s="168"/>
      <c r="J41" s="148" t="s">
        <v>31</v>
      </c>
      <c r="K41" s="148"/>
      <c r="L41" s="148"/>
      <c r="M41" s="148" t="s">
        <v>3</v>
      </c>
      <c r="N41" s="148"/>
      <c r="O41" s="149"/>
    </row>
    <row r="42" spans="1:15" s="1" customFormat="1" ht="13.5" customHeight="1">
      <c r="A42" s="143"/>
      <c r="B42" s="166" t="s">
        <v>186</v>
      </c>
      <c r="C42" s="166"/>
      <c r="D42" s="166"/>
      <c r="E42" s="166"/>
      <c r="F42" s="166"/>
      <c r="G42" s="134"/>
      <c r="H42" s="134"/>
      <c r="I42" s="134"/>
      <c r="J42" s="135">
        <f aca="true" t="shared" si="4" ref="J42:J49">IF(G42="","",G42*12)</f>
      </c>
      <c r="K42" s="135"/>
      <c r="L42" s="135"/>
      <c r="M42" s="136">
        <f aca="true" t="shared" si="5" ref="M42:M49">IF(G42="","",J42/$J$158)</f>
      </c>
      <c r="N42" s="136"/>
      <c r="O42" s="136"/>
    </row>
    <row r="43" spans="1:15" s="1" customFormat="1" ht="13.5" customHeight="1">
      <c r="A43" s="143"/>
      <c r="B43" s="166" t="s">
        <v>54</v>
      </c>
      <c r="C43" s="166"/>
      <c r="D43" s="166"/>
      <c r="E43" s="166"/>
      <c r="F43" s="166"/>
      <c r="G43" s="134"/>
      <c r="H43" s="134"/>
      <c r="I43" s="134"/>
      <c r="J43" s="135">
        <f t="shared" si="4"/>
      </c>
      <c r="K43" s="135"/>
      <c r="L43" s="135"/>
      <c r="M43" s="136">
        <f t="shared" si="5"/>
      </c>
      <c r="N43" s="136"/>
      <c r="O43" s="136"/>
    </row>
    <row r="44" spans="1:15" s="1" customFormat="1" ht="13.5" customHeight="1">
      <c r="A44" s="143"/>
      <c r="B44" s="166" t="s">
        <v>49</v>
      </c>
      <c r="C44" s="166"/>
      <c r="D44" s="166"/>
      <c r="E44" s="166"/>
      <c r="F44" s="166"/>
      <c r="G44" s="134"/>
      <c r="H44" s="134"/>
      <c r="I44" s="134"/>
      <c r="J44" s="135">
        <f t="shared" si="4"/>
      </c>
      <c r="K44" s="135"/>
      <c r="L44" s="135"/>
      <c r="M44" s="136">
        <f t="shared" si="5"/>
      </c>
      <c r="N44" s="136"/>
      <c r="O44" s="136"/>
    </row>
    <row r="45" spans="1:15" s="1" customFormat="1" ht="13.5" customHeight="1">
      <c r="A45" s="143"/>
      <c r="B45" s="23" t="s">
        <v>185</v>
      </c>
      <c r="C45" s="23"/>
      <c r="D45" s="23"/>
      <c r="E45" s="23"/>
      <c r="F45" s="23"/>
      <c r="G45" s="134"/>
      <c r="H45" s="134"/>
      <c r="I45" s="134"/>
      <c r="J45" s="135">
        <f t="shared" si="4"/>
      </c>
      <c r="K45" s="135"/>
      <c r="L45" s="135"/>
      <c r="M45" s="136">
        <f t="shared" si="5"/>
      </c>
      <c r="N45" s="136"/>
      <c r="O45" s="136"/>
    </row>
    <row r="46" spans="1:15" s="1" customFormat="1" ht="13.5" customHeight="1">
      <c r="A46" s="143"/>
      <c r="B46" s="133" t="s">
        <v>177</v>
      </c>
      <c r="C46" s="133"/>
      <c r="D46" s="133"/>
      <c r="E46" s="133"/>
      <c r="F46" s="133"/>
      <c r="G46" s="134"/>
      <c r="H46" s="134"/>
      <c r="I46" s="134"/>
      <c r="J46" s="135">
        <f t="shared" si="4"/>
      </c>
      <c r="K46" s="135"/>
      <c r="L46" s="135"/>
      <c r="M46" s="136">
        <f t="shared" si="5"/>
      </c>
      <c r="N46" s="136"/>
      <c r="O46" s="136"/>
    </row>
    <row r="47" spans="1:15" s="1" customFormat="1" ht="13.5" customHeight="1">
      <c r="A47" s="143"/>
      <c r="B47" s="133" t="s">
        <v>177</v>
      </c>
      <c r="C47" s="133"/>
      <c r="D47" s="133"/>
      <c r="E47" s="133"/>
      <c r="F47" s="133"/>
      <c r="G47" s="134"/>
      <c r="H47" s="134"/>
      <c r="I47" s="134"/>
      <c r="J47" s="135">
        <f t="shared" si="4"/>
      </c>
      <c r="K47" s="135"/>
      <c r="L47" s="135"/>
      <c r="M47" s="136">
        <f t="shared" si="5"/>
      </c>
      <c r="N47" s="136"/>
      <c r="O47" s="136"/>
    </row>
    <row r="48" spans="1:15" s="1" customFormat="1" ht="13.5" customHeight="1">
      <c r="A48" s="143"/>
      <c r="B48" s="133" t="s">
        <v>177</v>
      </c>
      <c r="C48" s="133"/>
      <c r="D48" s="133"/>
      <c r="E48" s="133"/>
      <c r="F48" s="133"/>
      <c r="G48" s="134"/>
      <c r="H48" s="134"/>
      <c r="I48" s="134"/>
      <c r="J48" s="135">
        <f t="shared" si="4"/>
      </c>
      <c r="K48" s="135"/>
      <c r="L48" s="135"/>
      <c r="M48" s="136">
        <f t="shared" si="5"/>
      </c>
      <c r="N48" s="136"/>
      <c r="O48" s="136"/>
    </row>
    <row r="49" spans="1:15" s="1" customFormat="1" ht="13.5" customHeight="1">
      <c r="A49" s="143"/>
      <c r="B49" s="133" t="s">
        <v>177</v>
      </c>
      <c r="C49" s="133"/>
      <c r="D49" s="133"/>
      <c r="E49" s="133"/>
      <c r="F49" s="133"/>
      <c r="G49" s="134"/>
      <c r="H49" s="134"/>
      <c r="I49" s="134"/>
      <c r="J49" s="135">
        <f t="shared" si="4"/>
      </c>
      <c r="K49" s="135"/>
      <c r="L49" s="135"/>
      <c r="M49" s="136">
        <f t="shared" si="5"/>
      </c>
      <c r="N49" s="136"/>
      <c r="O49" s="136"/>
    </row>
    <row r="50" spans="1:15" s="1" customFormat="1" ht="13.5" customHeight="1">
      <c r="A50" s="137" t="s">
        <v>2</v>
      </c>
      <c r="B50" s="138"/>
      <c r="C50" s="138"/>
      <c r="D50" s="138"/>
      <c r="E50" s="138"/>
      <c r="F50" s="138"/>
      <c r="G50" s="139">
        <f>IF(SUM(G42:I49)=0,"",SUM(G42:I49))</f>
      </c>
      <c r="H50" s="139"/>
      <c r="I50" s="139"/>
      <c r="J50" s="140">
        <f>IF(SUM(J42:L49)=0,"",SUM(J42:L49))</f>
      </c>
      <c r="K50" s="140"/>
      <c r="L50" s="140"/>
      <c r="M50" s="162">
        <f>IF(SUM(M42:O49)=0,"",SUM(M42:O49))</f>
      </c>
      <c r="N50" s="162"/>
      <c r="O50" s="162"/>
    </row>
    <row r="51" spans="1:15" s="1" customFormat="1" ht="13.5" customHeight="1">
      <c r="A51" s="163"/>
      <c r="B51" s="164"/>
      <c r="C51" s="164"/>
      <c r="D51" s="164"/>
      <c r="E51" s="164"/>
      <c r="F51" s="164"/>
      <c r="G51" s="164"/>
      <c r="H51" s="164"/>
      <c r="I51" s="164"/>
      <c r="J51" s="164"/>
      <c r="K51" s="164"/>
      <c r="L51" s="164"/>
      <c r="M51" s="164"/>
      <c r="N51" s="164"/>
      <c r="O51" s="164"/>
    </row>
    <row r="52" spans="1:15" s="1" customFormat="1" ht="13.5" customHeight="1">
      <c r="A52" s="150" t="s">
        <v>0</v>
      </c>
      <c r="B52" s="167"/>
      <c r="C52" s="167"/>
      <c r="D52" s="167"/>
      <c r="E52" s="167"/>
      <c r="F52" s="167"/>
      <c r="G52" s="168" t="s">
        <v>30</v>
      </c>
      <c r="H52" s="168"/>
      <c r="I52" s="168"/>
      <c r="J52" s="148" t="s">
        <v>31</v>
      </c>
      <c r="K52" s="148"/>
      <c r="L52" s="148"/>
      <c r="M52" s="148" t="s">
        <v>3</v>
      </c>
      <c r="N52" s="148"/>
      <c r="O52" s="149"/>
    </row>
    <row r="53" spans="1:15" s="1" customFormat="1" ht="13.5" customHeight="1">
      <c r="A53" s="143"/>
      <c r="B53" s="166" t="s">
        <v>48</v>
      </c>
      <c r="C53" s="166"/>
      <c r="D53" s="166"/>
      <c r="E53" s="166"/>
      <c r="F53" s="166"/>
      <c r="G53" s="134"/>
      <c r="H53" s="134"/>
      <c r="I53" s="134"/>
      <c r="J53" s="135">
        <f aca="true" t="shared" si="6" ref="J53:J58">IF(G53="","",G53*12)</f>
      </c>
      <c r="K53" s="135"/>
      <c r="L53" s="135"/>
      <c r="M53" s="136">
        <f aca="true" t="shared" si="7" ref="M53:M58">IF(G53="","",J53/$J$158)</f>
      </c>
      <c r="N53" s="136"/>
      <c r="O53" s="136"/>
    </row>
    <row r="54" spans="1:15" s="1" customFormat="1" ht="13.5" customHeight="1">
      <c r="A54" s="143"/>
      <c r="B54" s="166" t="s">
        <v>47</v>
      </c>
      <c r="C54" s="166"/>
      <c r="D54" s="166"/>
      <c r="E54" s="166"/>
      <c r="F54" s="166"/>
      <c r="G54" s="134"/>
      <c r="H54" s="134"/>
      <c r="I54" s="134"/>
      <c r="J54" s="135">
        <f t="shared" si="6"/>
      </c>
      <c r="K54" s="135"/>
      <c r="L54" s="135"/>
      <c r="M54" s="136">
        <f t="shared" si="7"/>
      </c>
      <c r="N54" s="136"/>
      <c r="O54" s="136"/>
    </row>
    <row r="55" spans="1:15" s="1" customFormat="1" ht="13.5" customHeight="1">
      <c r="A55" s="143"/>
      <c r="B55" s="166" t="s">
        <v>49</v>
      </c>
      <c r="C55" s="166"/>
      <c r="D55" s="166"/>
      <c r="E55" s="166"/>
      <c r="F55" s="166"/>
      <c r="G55" s="134"/>
      <c r="H55" s="134"/>
      <c r="I55" s="134"/>
      <c r="J55" s="135">
        <f t="shared" si="6"/>
      </c>
      <c r="K55" s="135"/>
      <c r="L55" s="135"/>
      <c r="M55" s="136">
        <f t="shared" si="7"/>
      </c>
      <c r="N55" s="136"/>
      <c r="O55" s="136"/>
    </row>
    <row r="56" spans="1:15" s="1" customFormat="1" ht="13.5" customHeight="1">
      <c r="A56" s="143"/>
      <c r="B56" s="166" t="s">
        <v>51</v>
      </c>
      <c r="C56" s="166"/>
      <c r="D56" s="166"/>
      <c r="E56" s="166"/>
      <c r="F56" s="166"/>
      <c r="G56" s="134"/>
      <c r="H56" s="134"/>
      <c r="I56" s="134"/>
      <c r="J56" s="135">
        <f t="shared" si="6"/>
      </c>
      <c r="K56" s="135"/>
      <c r="L56" s="135"/>
      <c r="M56" s="136">
        <f t="shared" si="7"/>
      </c>
      <c r="N56" s="136"/>
      <c r="O56" s="136"/>
    </row>
    <row r="57" spans="1:15" s="1" customFormat="1" ht="13.5" customHeight="1">
      <c r="A57" s="143"/>
      <c r="B57" s="166" t="s">
        <v>50</v>
      </c>
      <c r="C57" s="166"/>
      <c r="D57" s="166"/>
      <c r="E57" s="166"/>
      <c r="F57" s="166"/>
      <c r="G57" s="134"/>
      <c r="H57" s="134"/>
      <c r="I57" s="134"/>
      <c r="J57" s="135">
        <f t="shared" si="6"/>
      </c>
      <c r="K57" s="135"/>
      <c r="L57" s="135"/>
      <c r="M57" s="136">
        <f t="shared" si="7"/>
      </c>
      <c r="N57" s="136"/>
      <c r="O57" s="136"/>
    </row>
    <row r="58" spans="1:15" s="1" customFormat="1" ht="13.5" customHeight="1">
      <c r="A58" s="143"/>
      <c r="B58" s="133" t="s">
        <v>177</v>
      </c>
      <c r="C58" s="133"/>
      <c r="D58" s="133"/>
      <c r="E58" s="133"/>
      <c r="F58" s="133"/>
      <c r="G58" s="134"/>
      <c r="H58" s="134"/>
      <c r="I58" s="134"/>
      <c r="J58" s="135">
        <f t="shared" si="6"/>
      </c>
      <c r="K58" s="135"/>
      <c r="L58" s="135"/>
      <c r="M58" s="136">
        <f t="shared" si="7"/>
      </c>
      <c r="N58" s="136"/>
      <c r="O58" s="136"/>
    </row>
    <row r="59" spans="1:15" s="1" customFormat="1" ht="13.5" customHeight="1">
      <c r="A59" s="29"/>
      <c r="B59" s="133" t="s">
        <v>177</v>
      </c>
      <c r="C59" s="133"/>
      <c r="D59" s="133"/>
      <c r="E59" s="133"/>
      <c r="F59" s="133"/>
      <c r="G59" s="134"/>
      <c r="H59" s="134"/>
      <c r="I59" s="134"/>
      <c r="J59" s="135">
        <f>IF(G59="","",G59*12)</f>
      </c>
      <c r="K59" s="135"/>
      <c r="L59" s="135"/>
      <c r="M59" s="136">
        <f>IF(G59="","",J59/$J$158)</f>
      </c>
      <c r="N59" s="136"/>
      <c r="O59" s="136"/>
    </row>
    <row r="60" spans="1:15" s="1" customFormat="1" ht="13.5" customHeight="1">
      <c r="A60" s="137" t="s">
        <v>2</v>
      </c>
      <c r="B60" s="138"/>
      <c r="C60" s="138"/>
      <c r="D60" s="138"/>
      <c r="E60" s="138"/>
      <c r="F60" s="138"/>
      <c r="G60" s="139">
        <f>IF(SUM(G53:I59)=0,"",SUM(G53:I59))</f>
      </c>
      <c r="H60" s="139"/>
      <c r="I60" s="139"/>
      <c r="J60" s="140">
        <f>IF(SUM(J53:L59)=0,"",SUM(J53:L59))</f>
      </c>
      <c r="K60" s="140"/>
      <c r="L60" s="140"/>
      <c r="M60" s="162">
        <f>IF(SUM(M53:O59)=0,"",SUM(M53:O59))</f>
      </c>
      <c r="N60" s="162"/>
      <c r="O60" s="162"/>
    </row>
    <row r="61" spans="1:15" s="1" customFormat="1" ht="13.5" customHeight="1">
      <c r="A61" s="163"/>
      <c r="B61" s="164"/>
      <c r="C61" s="164"/>
      <c r="D61" s="164"/>
      <c r="E61" s="164"/>
      <c r="F61" s="164"/>
      <c r="G61" s="164"/>
      <c r="H61" s="164"/>
      <c r="I61" s="164"/>
      <c r="J61" s="164"/>
      <c r="K61" s="164"/>
      <c r="L61" s="164"/>
      <c r="M61" s="164"/>
      <c r="N61" s="164"/>
      <c r="O61" s="164"/>
    </row>
    <row r="62" spans="1:15" s="1" customFormat="1" ht="13.5" customHeight="1">
      <c r="A62" s="150" t="s">
        <v>112</v>
      </c>
      <c r="B62" s="167"/>
      <c r="C62" s="167"/>
      <c r="D62" s="167"/>
      <c r="E62" s="167"/>
      <c r="F62" s="167"/>
      <c r="G62" s="168" t="s">
        <v>30</v>
      </c>
      <c r="H62" s="168"/>
      <c r="I62" s="168"/>
      <c r="J62" s="148" t="s">
        <v>31</v>
      </c>
      <c r="K62" s="148"/>
      <c r="L62" s="148"/>
      <c r="M62" s="148" t="s">
        <v>3</v>
      </c>
      <c r="N62" s="148"/>
      <c r="O62" s="149"/>
    </row>
    <row r="63" spans="1:15" s="1" customFormat="1" ht="13.5" customHeight="1">
      <c r="A63" s="143"/>
      <c r="B63" s="166" t="s">
        <v>68</v>
      </c>
      <c r="C63" s="166"/>
      <c r="D63" s="166"/>
      <c r="E63" s="166"/>
      <c r="F63" s="166"/>
      <c r="G63" s="134"/>
      <c r="H63" s="134"/>
      <c r="I63" s="134"/>
      <c r="J63" s="135">
        <f>IF(G63="","",G63*12)</f>
      </c>
      <c r="K63" s="135"/>
      <c r="L63" s="135"/>
      <c r="M63" s="136">
        <f>IF(G63="","",J63/$J$158)</f>
      </c>
      <c r="N63" s="136"/>
      <c r="O63" s="136"/>
    </row>
    <row r="64" spans="1:15" s="1" customFormat="1" ht="13.5" customHeight="1">
      <c r="A64" s="143"/>
      <c r="B64" s="169" t="s">
        <v>176</v>
      </c>
      <c r="C64" s="169"/>
      <c r="D64" s="169"/>
      <c r="E64" s="169"/>
      <c r="F64" s="169"/>
      <c r="G64" s="134"/>
      <c r="H64" s="134"/>
      <c r="I64" s="134"/>
      <c r="J64" s="135">
        <f>IF(G64="","",G64*12)</f>
      </c>
      <c r="K64" s="135"/>
      <c r="L64" s="135"/>
      <c r="M64" s="136">
        <f>IF(G64="","",J64/$J$158)</f>
      </c>
      <c r="N64" s="136"/>
      <c r="O64" s="136"/>
    </row>
    <row r="65" spans="1:15" s="1" customFormat="1" ht="13.5" customHeight="1">
      <c r="A65" s="137" t="s">
        <v>2</v>
      </c>
      <c r="B65" s="138"/>
      <c r="C65" s="138"/>
      <c r="D65" s="138"/>
      <c r="E65" s="138"/>
      <c r="F65" s="138"/>
      <c r="G65" s="139">
        <f>IF(SUM(G63:I64)=0,"",SUM(G63:I64))</f>
      </c>
      <c r="H65" s="139"/>
      <c r="I65" s="139"/>
      <c r="J65" s="140">
        <f>IF(SUM(J63:L64)=0,"",SUM(J63:L64))</f>
      </c>
      <c r="K65" s="140"/>
      <c r="L65" s="140"/>
      <c r="M65" s="162">
        <f>IF(SUM(M63:O64)=0,"",SUM(M63:O64))</f>
      </c>
      <c r="N65" s="162"/>
      <c r="O65" s="162"/>
    </row>
    <row r="66" spans="1:15" s="52" customFormat="1" ht="13.5" customHeight="1">
      <c r="A66" s="163"/>
      <c r="B66" s="164"/>
      <c r="C66" s="164"/>
      <c r="D66" s="164"/>
      <c r="E66" s="164"/>
      <c r="F66" s="164"/>
      <c r="G66" s="164"/>
      <c r="H66" s="164"/>
      <c r="I66" s="164"/>
      <c r="J66" s="164"/>
      <c r="K66" s="164"/>
      <c r="L66" s="164"/>
      <c r="M66" s="164"/>
      <c r="N66" s="164"/>
      <c r="O66" s="164"/>
    </row>
    <row r="67" spans="1:15" s="1" customFormat="1" ht="13.5" customHeight="1">
      <c r="A67" s="150" t="s">
        <v>1</v>
      </c>
      <c r="B67" s="167"/>
      <c r="C67" s="167"/>
      <c r="D67" s="167"/>
      <c r="E67" s="167"/>
      <c r="F67" s="167"/>
      <c r="G67" s="168" t="s">
        <v>30</v>
      </c>
      <c r="H67" s="168"/>
      <c r="I67" s="168"/>
      <c r="J67" s="148" t="s">
        <v>31</v>
      </c>
      <c r="K67" s="148"/>
      <c r="L67" s="148"/>
      <c r="M67" s="148" t="s">
        <v>3</v>
      </c>
      <c r="N67" s="148"/>
      <c r="O67" s="149"/>
    </row>
    <row r="68" spans="1:15" s="1" customFormat="1" ht="13.5" customHeight="1">
      <c r="A68" s="143"/>
      <c r="B68" s="166" t="s">
        <v>107</v>
      </c>
      <c r="C68" s="166"/>
      <c r="D68" s="166"/>
      <c r="E68" s="166"/>
      <c r="F68" s="166"/>
      <c r="G68" s="134"/>
      <c r="H68" s="134"/>
      <c r="I68" s="134"/>
      <c r="J68" s="135">
        <f aca="true" t="shared" si="8" ref="J68:J77">IF(G68="","",G68*12)</f>
      </c>
      <c r="K68" s="135"/>
      <c r="L68" s="135"/>
      <c r="M68" s="136">
        <f aca="true" t="shared" si="9" ref="M68:M77">IF(G68="","",J68/$J$158)</f>
      </c>
      <c r="N68" s="136"/>
      <c r="O68" s="136"/>
    </row>
    <row r="69" spans="1:15" s="1" customFormat="1" ht="13.5" customHeight="1">
      <c r="A69" s="143"/>
      <c r="B69" s="166" t="s">
        <v>62</v>
      </c>
      <c r="C69" s="166"/>
      <c r="D69" s="166"/>
      <c r="E69" s="166"/>
      <c r="F69" s="166"/>
      <c r="G69" s="134"/>
      <c r="H69" s="134"/>
      <c r="I69" s="134"/>
      <c r="J69" s="135">
        <f t="shared" si="8"/>
      </c>
      <c r="K69" s="135"/>
      <c r="L69" s="135"/>
      <c r="M69" s="136">
        <f t="shared" si="9"/>
      </c>
      <c r="N69" s="136"/>
      <c r="O69" s="136"/>
    </row>
    <row r="70" spans="1:15" s="1" customFormat="1" ht="13.5" customHeight="1">
      <c r="A70" s="143"/>
      <c r="B70" s="166" t="s">
        <v>115</v>
      </c>
      <c r="C70" s="166"/>
      <c r="D70" s="166"/>
      <c r="E70" s="166"/>
      <c r="F70" s="166"/>
      <c r="G70" s="134"/>
      <c r="H70" s="134"/>
      <c r="I70" s="134"/>
      <c r="J70" s="135">
        <f t="shared" si="8"/>
      </c>
      <c r="K70" s="135"/>
      <c r="L70" s="135"/>
      <c r="M70" s="136">
        <f t="shared" si="9"/>
      </c>
      <c r="N70" s="136"/>
      <c r="O70" s="136"/>
    </row>
    <row r="71" spans="1:15" s="1" customFormat="1" ht="13.5" customHeight="1">
      <c r="A71" s="143"/>
      <c r="B71" s="166" t="s">
        <v>63</v>
      </c>
      <c r="C71" s="166"/>
      <c r="D71" s="166"/>
      <c r="E71" s="166"/>
      <c r="F71" s="166"/>
      <c r="G71" s="134"/>
      <c r="H71" s="134"/>
      <c r="I71" s="134"/>
      <c r="J71" s="135">
        <f t="shared" si="8"/>
      </c>
      <c r="K71" s="135"/>
      <c r="L71" s="135"/>
      <c r="M71" s="136">
        <f t="shared" si="9"/>
      </c>
      <c r="N71" s="136"/>
      <c r="O71" s="136"/>
    </row>
    <row r="72" spans="1:15" s="1" customFormat="1" ht="13.5" customHeight="1">
      <c r="A72" s="143"/>
      <c r="B72" s="166" t="s">
        <v>64</v>
      </c>
      <c r="C72" s="166"/>
      <c r="D72" s="166"/>
      <c r="E72" s="166"/>
      <c r="F72" s="166"/>
      <c r="G72" s="134"/>
      <c r="H72" s="134"/>
      <c r="I72" s="134"/>
      <c r="J72" s="135">
        <f t="shared" si="8"/>
      </c>
      <c r="K72" s="135"/>
      <c r="L72" s="135"/>
      <c r="M72" s="136">
        <f t="shared" si="9"/>
      </c>
      <c r="N72" s="136"/>
      <c r="O72" s="136"/>
    </row>
    <row r="73" spans="1:15" s="1" customFormat="1" ht="13.5" customHeight="1">
      <c r="A73" s="143"/>
      <c r="B73" s="166" t="s">
        <v>10</v>
      </c>
      <c r="C73" s="166"/>
      <c r="D73" s="166"/>
      <c r="E73" s="166"/>
      <c r="F73" s="166"/>
      <c r="G73" s="134"/>
      <c r="H73" s="134"/>
      <c r="I73" s="134"/>
      <c r="J73" s="135">
        <f t="shared" si="8"/>
      </c>
      <c r="K73" s="135"/>
      <c r="L73" s="135"/>
      <c r="M73" s="136">
        <f t="shared" si="9"/>
      </c>
      <c r="N73" s="136"/>
      <c r="O73" s="136"/>
    </row>
    <row r="74" spans="1:15" s="1" customFormat="1" ht="13.5" customHeight="1">
      <c r="A74" s="143"/>
      <c r="B74" s="166" t="s">
        <v>11</v>
      </c>
      <c r="C74" s="166"/>
      <c r="D74" s="166"/>
      <c r="E74" s="166"/>
      <c r="F74" s="166"/>
      <c r="G74" s="134"/>
      <c r="H74" s="134"/>
      <c r="I74" s="134"/>
      <c r="J74" s="135">
        <f t="shared" si="8"/>
      </c>
      <c r="K74" s="135"/>
      <c r="L74" s="135"/>
      <c r="M74" s="136">
        <f t="shared" si="9"/>
      </c>
      <c r="N74" s="136"/>
      <c r="O74" s="136"/>
    </row>
    <row r="75" spans="1:15" s="1" customFormat="1" ht="13.5" customHeight="1">
      <c r="A75" s="143"/>
      <c r="B75" s="133" t="s">
        <v>177</v>
      </c>
      <c r="C75" s="133"/>
      <c r="D75" s="133"/>
      <c r="E75" s="133"/>
      <c r="F75" s="133"/>
      <c r="G75" s="134"/>
      <c r="H75" s="134"/>
      <c r="I75" s="134"/>
      <c r="J75" s="135">
        <f t="shared" si="8"/>
      </c>
      <c r="K75" s="135"/>
      <c r="L75" s="135"/>
      <c r="M75" s="136">
        <f t="shared" si="9"/>
      </c>
      <c r="N75" s="136"/>
      <c r="O75" s="136"/>
    </row>
    <row r="76" spans="1:15" s="1" customFormat="1" ht="13.5" customHeight="1">
      <c r="A76" s="143"/>
      <c r="B76" s="133" t="s">
        <v>177</v>
      </c>
      <c r="C76" s="133"/>
      <c r="D76" s="133"/>
      <c r="E76" s="133"/>
      <c r="F76" s="133"/>
      <c r="G76" s="134"/>
      <c r="H76" s="134"/>
      <c r="I76" s="134"/>
      <c r="J76" s="135">
        <f>IF(G76="","",G76*12)</f>
      </c>
      <c r="K76" s="135"/>
      <c r="L76" s="135"/>
      <c r="M76" s="136">
        <f>IF(G76="","",J76/$J$158)</f>
      </c>
      <c r="N76" s="136"/>
      <c r="O76" s="136"/>
    </row>
    <row r="77" spans="1:15" s="1" customFormat="1" ht="13.5" customHeight="1">
      <c r="A77" s="143"/>
      <c r="B77" s="133" t="s">
        <v>177</v>
      </c>
      <c r="C77" s="133"/>
      <c r="D77" s="133"/>
      <c r="E77" s="133"/>
      <c r="F77" s="133"/>
      <c r="G77" s="134"/>
      <c r="H77" s="134"/>
      <c r="I77" s="134"/>
      <c r="J77" s="135">
        <f t="shared" si="8"/>
      </c>
      <c r="K77" s="135"/>
      <c r="L77" s="135"/>
      <c r="M77" s="136">
        <f t="shared" si="9"/>
      </c>
      <c r="N77" s="136"/>
      <c r="O77" s="136"/>
    </row>
    <row r="78" spans="1:15" s="1" customFormat="1" ht="13.5" customHeight="1">
      <c r="A78" s="137" t="s">
        <v>2</v>
      </c>
      <c r="B78" s="138"/>
      <c r="C78" s="138"/>
      <c r="D78" s="138"/>
      <c r="E78" s="138"/>
      <c r="F78" s="138"/>
      <c r="G78" s="139">
        <f>IF(SUM(G68:I77)=0,"",SUM(G68:I77))</f>
      </c>
      <c r="H78" s="139"/>
      <c r="I78" s="139"/>
      <c r="J78" s="140">
        <f>IF(SUM(J68:L77)=0,"",SUM(J68:L77))</f>
      </c>
      <c r="K78" s="140"/>
      <c r="L78" s="140"/>
      <c r="M78" s="162">
        <f>IF(SUM(M68:O77)=0,"",SUM(M68:O77))</f>
      </c>
      <c r="N78" s="162"/>
      <c r="O78" s="162"/>
    </row>
    <row r="79" spans="1:15" s="1" customFormat="1" ht="13.5" customHeight="1">
      <c r="A79" s="163"/>
      <c r="B79" s="164"/>
      <c r="C79" s="164"/>
      <c r="D79" s="164"/>
      <c r="E79" s="164"/>
      <c r="F79" s="164"/>
      <c r="G79" s="164"/>
      <c r="H79" s="164"/>
      <c r="I79" s="164"/>
      <c r="J79" s="164"/>
      <c r="K79" s="164"/>
      <c r="L79" s="164"/>
      <c r="M79" s="164"/>
      <c r="N79" s="164"/>
      <c r="O79" s="164"/>
    </row>
    <row r="80" spans="1:15" s="1" customFormat="1" ht="13.5" customHeight="1">
      <c r="A80" s="150" t="s">
        <v>120</v>
      </c>
      <c r="B80" s="167"/>
      <c r="C80" s="167"/>
      <c r="D80" s="167"/>
      <c r="E80" s="167"/>
      <c r="F80" s="167"/>
      <c r="G80" s="168" t="s">
        <v>30</v>
      </c>
      <c r="H80" s="168"/>
      <c r="I80" s="168"/>
      <c r="J80" s="148" t="s">
        <v>31</v>
      </c>
      <c r="K80" s="148"/>
      <c r="L80" s="148"/>
      <c r="M80" s="148" t="s">
        <v>3</v>
      </c>
      <c r="N80" s="148"/>
      <c r="O80" s="149"/>
    </row>
    <row r="81" spans="1:15" s="1" customFormat="1" ht="13.5" customHeight="1">
      <c r="A81" s="143"/>
      <c r="B81" s="166" t="s">
        <v>108</v>
      </c>
      <c r="C81" s="166"/>
      <c r="D81" s="166"/>
      <c r="E81" s="166"/>
      <c r="F81" s="166"/>
      <c r="G81" s="134"/>
      <c r="H81" s="134"/>
      <c r="I81" s="134"/>
      <c r="J81" s="135">
        <f>IF(G81="","",G81*12)</f>
      </c>
      <c r="K81" s="135"/>
      <c r="L81" s="135"/>
      <c r="M81" s="136">
        <f>IF(G81="","",J81/$J$158)</f>
      </c>
      <c r="N81" s="136"/>
      <c r="O81" s="136"/>
    </row>
    <row r="82" spans="1:15" s="1" customFormat="1" ht="13.5" customHeight="1">
      <c r="A82" s="143"/>
      <c r="B82" s="133" t="s">
        <v>177</v>
      </c>
      <c r="C82" s="133"/>
      <c r="D82" s="133"/>
      <c r="E82" s="133"/>
      <c r="F82" s="133"/>
      <c r="G82" s="134"/>
      <c r="H82" s="134"/>
      <c r="I82" s="134"/>
      <c r="J82" s="135">
        <f>IF(G82="","",G82*12)</f>
      </c>
      <c r="K82" s="135"/>
      <c r="L82" s="135"/>
      <c r="M82" s="136">
        <f>IF(G82="","",J82/$J$158)</f>
      </c>
      <c r="N82" s="136"/>
      <c r="O82" s="136"/>
    </row>
    <row r="83" spans="1:15" s="1" customFormat="1" ht="13.5" customHeight="1">
      <c r="A83" s="143"/>
      <c r="B83" s="133" t="s">
        <v>177</v>
      </c>
      <c r="C83" s="133"/>
      <c r="D83" s="133"/>
      <c r="E83" s="133"/>
      <c r="F83" s="133"/>
      <c r="G83" s="134"/>
      <c r="H83" s="134"/>
      <c r="I83" s="134"/>
      <c r="J83" s="135">
        <f>IF(G83="","",G83*12)</f>
      </c>
      <c r="K83" s="135"/>
      <c r="L83" s="135"/>
      <c r="M83" s="136">
        <f>IF(G83="","",J83/$J$158)</f>
      </c>
      <c r="N83" s="136"/>
      <c r="O83" s="136"/>
    </row>
    <row r="84" spans="1:15" s="1" customFormat="1" ht="13.5" customHeight="1">
      <c r="A84" s="143"/>
      <c r="B84" s="133" t="s">
        <v>177</v>
      </c>
      <c r="C84" s="133"/>
      <c r="D84" s="133"/>
      <c r="E84" s="133"/>
      <c r="F84" s="133"/>
      <c r="G84" s="134"/>
      <c r="H84" s="134"/>
      <c r="I84" s="134"/>
      <c r="J84" s="135">
        <f>IF(G84="","",G84*12)</f>
      </c>
      <c r="K84" s="135"/>
      <c r="L84" s="135"/>
      <c r="M84" s="136">
        <f>IF(G84="","",J84/$J$158)</f>
      </c>
      <c r="N84" s="136"/>
      <c r="O84" s="136"/>
    </row>
    <row r="85" spans="1:15" s="1" customFormat="1" ht="13.5" customHeight="1">
      <c r="A85" s="137" t="s">
        <v>2</v>
      </c>
      <c r="B85" s="138"/>
      <c r="C85" s="138"/>
      <c r="D85" s="138"/>
      <c r="E85" s="138"/>
      <c r="F85" s="138"/>
      <c r="G85" s="139">
        <f>IF(SUM(G81:I84)=0,"",SUM(G81:I84))</f>
      </c>
      <c r="H85" s="139"/>
      <c r="I85" s="139"/>
      <c r="J85" s="140">
        <f>IF(SUM(J81:L84)=0,"",SUM(J81:L84))</f>
      </c>
      <c r="K85" s="140"/>
      <c r="L85" s="140"/>
      <c r="M85" s="162">
        <f>IF(SUM(M81:O84)=0,"",SUM(M81:O84))</f>
      </c>
      <c r="N85" s="162"/>
      <c r="O85" s="162"/>
    </row>
    <row r="86" spans="1:15" s="1" customFormat="1" ht="13.5" customHeight="1">
      <c r="A86" s="163"/>
      <c r="B86" s="164"/>
      <c r="C86" s="164"/>
      <c r="D86" s="164"/>
      <c r="E86" s="164"/>
      <c r="F86" s="164"/>
      <c r="G86" s="164"/>
      <c r="H86" s="164"/>
      <c r="I86" s="164"/>
      <c r="J86" s="164"/>
      <c r="K86" s="164"/>
      <c r="L86" s="164"/>
      <c r="M86" s="164"/>
      <c r="N86" s="164"/>
      <c r="O86" s="164"/>
    </row>
    <row r="87" spans="1:15" s="1" customFormat="1" ht="13.5" customHeight="1">
      <c r="A87" s="150" t="s">
        <v>121</v>
      </c>
      <c r="B87" s="167"/>
      <c r="C87" s="167"/>
      <c r="D87" s="167"/>
      <c r="E87" s="167"/>
      <c r="F87" s="167"/>
      <c r="G87" s="168" t="s">
        <v>30</v>
      </c>
      <c r="H87" s="168"/>
      <c r="I87" s="168"/>
      <c r="J87" s="148" t="s">
        <v>31</v>
      </c>
      <c r="K87" s="148"/>
      <c r="L87" s="148"/>
      <c r="M87" s="148" t="s">
        <v>3</v>
      </c>
      <c r="N87" s="148"/>
      <c r="O87" s="149"/>
    </row>
    <row r="88" spans="1:15" s="1" customFormat="1" ht="13.5" customHeight="1">
      <c r="A88" s="143"/>
      <c r="B88" s="166" t="s">
        <v>59</v>
      </c>
      <c r="C88" s="166"/>
      <c r="D88" s="166"/>
      <c r="E88" s="166"/>
      <c r="F88" s="166"/>
      <c r="G88" s="134"/>
      <c r="H88" s="134"/>
      <c r="I88" s="134"/>
      <c r="J88" s="135">
        <f aca="true" t="shared" si="10" ref="J88:J94">IF(G88="","",G88*12)</f>
      </c>
      <c r="K88" s="135"/>
      <c r="L88" s="135"/>
      <c r="M88" s="136">
        <f aca="true" t="shared" si="11" ref="M88:M94">IF(G88="","",J88/$J$158)</f>
      </c>
      <c r="N88" s="136"/>
      <c r="O88" s="136"/>
    </row>
    <row r="89" spans="1:15" s="1" customFormat="1" ht="13.5" customHeight="1">
      <c r="A89" s="143"/>
      <c r="B89" s="166" t="s">
        <v>60</v>
      </c>
      <c r="C89" s="166"/>
      <c r="D89" s="166"/>
      <c r="E89" s="166"/>
      <c r="F89" s="166"/>
      <c r="G89" s="134"/>
      <c r="H89" s="134"/>
      <c r="I89" s="134"/>
      <c r="J89" s="135">
        <f t="shared" si="10"/>
      </c>
      <c r="K89" s="135"/>
      <c r="L89" s="135"/>
      <c r="M89" s="136">
        <f t="shared" si="11"/>
      </c>
      <c r="N89" s="136"/>
      <c r="O89" s="136"/>
    </row>
    <row r="90" spans="1:15" s="1" customFormat="1" ht="13.5" customHeight="1">
      <c r="A90" s="143"/>
      <c r="B90" s="166" t="s">
        <v>106</v>
      </c>
      <c r="C90" s="166"/>
      <c r="D90" s="166"/>
      <c r="E90" s="166"/>
      <c r="F90" s="166"/>
      <c r="G90" s="134"/>
      <c r="H90" s="134"/>
      <c r="I90" s="134"/>
      <c r="J90" s="135">
        <f t="shared" si="10"/>
      </c>
      <c r="K90" s="135"/>
      <c r="L90" s="135"/>
      <c r="M90" s="136">
        <f t="shared" si="11"/>
      </c>
      <c r="N90" s="136"/>
      <c r="O90" s="136"/>
    </row>
    <row r="91" spans="1:15" s="1" customFormat="1" ht="13.5" customHeight="1">
      <c r="A91" s="143"/>
      <c r="B91" s="166" t="s">
        <v>58</v>
      </c>
      <c r="C91" s="166"/>
      <c r="D91" s="166"/>
      <c r="E91" s="166"/>
      <c r="F91" s="166"/>
      <c r="G91" s="134"/>
      <c r="H91" s="134"/>
      <c r="I91" s="134"/>
      <c r="J91" s="135">
        <f t="shared" si="10"/>
      </c>
      <c r="K91" s="135"/>
      <c r="L91" s="135"/>
      <c r="M91" s="136">
        <f t="shared" si="11"/>
      </c>
      <c r="N91" s="136"/>
      <c r="O91" s="136"/>
    </row>
    <row r="92" spans="1:15" s="1" customFormat="1" ht="13.5" customHeight="1">
      <c r="A92" s="143"/>
      <c r="B92" s="133" t="s">
        <v>177</v>
      </c>
      <c r="C92" s="133"/>
      <c r="D92" s="133"/>
      <c r="E92" s="133"/>
      <c r="F92" s="133"/>
      <c r="G92" s="134"/>
      <c r="H92" s="134"/>
      <c r="I92" s="134"/>
      <c r="J92" s="135">
        <f t="shared" si="10"/>
      </c>
      <c r="K92" s="135"/>
      <c r="L92" s="135"/>
      <c r="M92" s="136">
        <f t="shared" si="11"/>
      </c>
      <c r="N92" s="136"/>
      <c r="O92" s="136"/>
    </row>
    <row r="93" spans="1:15" s="1" customFormat="1" ht="13.5" customHeight="1">
      <c r="A93" s="143"/>
      <c r="B93" s="133" t="s">
        <v>177</v>
      </c>
      <c r="C93" s="133"/>
      <c r="D93" s="133"/>
      <c r="E93" s="133"/>
      <c r="F93" s="133"/>
      <c r="G93" s="134"/>
      <c r="H93" s="134"/>
      <c r="I93" s="134"/>
      <c r="J93" s="135">
        <f>IF(G93="","",G93*12)</f>
      </c>
      <c r="K93" s="135"/>
      <c r="L93" s="135"/>
      <c r="M93" s="136">
        <f>IF(G93="","",J93/$J$158)</f>
      </c>
      <c r="N93" s="136"/>
      <c r="O93" s="136"/>
    </row>
    <row r="94" spans="1:15" s="1" customFormat="1" ht="13.5" customHeight="1">
      <c r="A94" s="143"/>
      <c r="B94" s="133" t="s">
        <v>177</v>
      </c>
      <c r="C94" s="133"/>
      <c r="D94" s="133"/>
      <c r="E94" s="133"/>
      <c r="F94" s="133"/>
      <c r="G94" s="134"/>
      <c r="H94" s="134"/>
      <c r="I94" s="134"/>
      <c r="J94" s="135">
        <f t="shared" si="10"/>
      </c>
      <c r="K94" s="135"/>
      <c r="L94" s="135"/>
      <c r="M94" s="136">
        <f t="shared" si="11"/>
      </c>
      <c r="N94" s="136"/>
      <c r="O94" s="136"/>
    </row>
    <row r="95" spans="1:15" s="1" customFormat="1" ht="13.5" customHeight="1">
      <c r="A95" s="137" t="s">
        <v>2</v>
      </c>
      <c r="B95" s="138"/>
      <c r="C95" s="138"/>
      <c r="D95" s="138"/>
      <c r="E95" s="138"/>
      <c r="F95" s="138"/>
      <c r="G95" s="139">
        <f>IF(SUM(G88:I94)=0,"",SUM(G88:I94))</f>
      </c>
      <c r="H95" s="139"/>
      <c r="I95" s="139"/>
      <c r="J95" s="140">
        <f>IF(SUM(J88:L94)=0,"",SUM(J88:L94))</f>
      </c>
      <c r="K95" s="140"/>
      <c r="L95" s="140"/>
      <c r="M95" s="162">
        <f>IF(SUM(M88:O94)=0,"",SUM(M88:O94))</f>
      </c>
      <c r="N95" s="162"/>
      <c r="O95" s="162"/>
    </row>
    <row r="96" spans="1:15" s="52" customFormat="1" ht="13.5" customHeight="1">
      <c r="A96" s="163"/>
      <c r="B96" s="164"/>
      <c r="C96" s="164"/>
      <c r="D96" s="164"/>
      <c r="E96" s="164"/>
      <c r="F96" s="164"/>
      <c r="G96" s="164"/>
      <c r="H96" s="164"/>
      <c r="I96" s="164"/>
      <c r="J96" s="164"/>
      <c r="K96" s="164"/>
      <c r="L96" s="164"/>
      <c r="M96" s="164"/>
      <c r="N96" s="164"/>
      <c r="O96" s="164"/>
    </row>
    <row r="97" spans="1:15" s="1" customFormat="1" ht="13.5" customHeight="1">
      <c r="A97" s="150" t="s">
        <v>122</v>
      </c>
      <c r="B97" s="167"/>
      <c r="C97" s="167"/>
      <c r="D97" s="167"/>
      <c r="E97" s="167"/>
      <c r="F97" s="167"/>
      <c r="G97" s="168" t="s">
        <v>30</v>
      </c>
      <c r="H97" s="168"/>
      <c r="I97" s="168"/>
      <c r="J97" s="148" t="s">
        <v>31</v>
      </c>
      <c r="K97" s="148"/>
      <c r="L97" s="148"/>
      <c r="M97" s="148" t="s">
        <v>3</v>
      </c>
      <c r="N97" s="148"/>
      <c r="O97" s="149"/>
    </row>
    <row r="98" spans="1:15" s="1" customFormat="1" ht="13.5" customHeight="1">
      <c r="A98" s="143"/>
      <c r="B98" s="166" t="s">
        <v>66</v>
      </c>
      <c r="C98" s="166"/>
      <c r="D98" s="166"/>
      <c r="E98" s="166"/>
      <c r="F98" s="166"/>
      <c r="G98" s="134"/>
      <c r="H98" s="134"/>
      <c r="I98" s="134"/>
      <c r="J98" s="135">
        <f aca="true" t="shared" si="12" ref="J98:J103">IF(G98="","",G98*12)</f>
      </c>
      <c r="K98" s="135"/>
      <c r="L98" s="135"/>
      <c r="M98" s="136">
        <f aca="true" t="shared" si="13" ref="M98:M103">IF(G98="","",J98/$J$158)</f>
      </c>
      <c r="N98" s="136"/>
      <c r="O98" s="136"/>
    </row>
    <row r="99" spans="1:15" s="1" customFormat="1" ht="13.5" customHeight="1">
      <c r="A99" s="143"/>
      <c r="B99" s="166" t="s">
        <v>67</v>
      </c>
      <c r="C99" s="166"/>
      <c r="D99" s="166"/>
      <c r="E99" s="166"/>
      <c r="F99" s="166"/>
      <c r="G99" s="134"/>
      <c r="H99" s="134"/>
      <c r="I99" s="134"/>
      <c r="J99" s="135">
        <f t="shared" si="12"/>
      </c>
      <c r="K99" s="135"/>
      <c r="L99" s="135"/>
      <c r="M99" s="136">
        <f t="shared" si="13"/>
      </c>
      <c r="N99" s="136"/>
      <c r="O99" s="136"/>
    </row>
    <row r="100" spans="1:15" s="1" customFormat="1" ht="13.5" customHeight="1">
      <c r="A100" s="143"/>
      <c r="B100" s="166" t="s">
        <v>4</v>
      </c>
      <c r="C100" s="166"/>
      <c r="D100" s="166"/>
      <c r="E100" s="166"/>
      <c r="F100" s="166"/>
      <c r="G100" s="134"/>
      <c r="H100" s="134"/>
      <c r="I100" s="134"/>
      <c r="J100" s="135">
        <f t="shared" si="12"/>
      </c>
      <c r="K100" s="135"/>
      <c r="L100" s="135"/>
      <c r="M100" s="136">
        <f t="shared" si="13"/>
      </c>
      <c r="N100" s="136"/>
      <c r="O100" s="136"/>
    </row>
    <row r="101" spans="1:15" s="1" customFormat="1" ht="13.5" customHeight="1">
      <c r="A101" s="143"/>
      <c r="B101" s="133" t="s">
        <v>177</v>
      </c>
      <c r="C101" s="133"/>
      <c r="D101" s="133"/>
      <c r="E101" s="133"/>
      <c r="F101" s="133"/>
      <c r="G101" s="134"/>
      <c r="H101" s="134"/>
      <c r="I101" s="134"/>
      <c r="J101" s="135">
        <f t="shared" si="12"/>
      </c>
      <c r="K101" s="135"/>
      <c r="L101" s="135"/>
      <c r="M101" s="136">
        <f t="shared" si="13"/>
      </c>
      <c r="N101" s="136"/>
      <c r="O101" s="136"/>
    </row>
    <row r="102" spans="1:15" s="1" customFormat="1" ht="13.5" customHeight="1">
      <c r="A102" s="143"/>
      <c r="B102" s="133" t="s">
        <v>177</v>
      </c>
      <c r="C102" s="133"/>
      <c r="D102" s="133"/>
      <c r="E102" s="133"/>
      <c r="F102" s="133"/>
      <c r="G102" s="134"/>
      <c r="H102" s="134"/>
      <c r="I102" s="134"/>
      <c r="J102" s="135">
        <f t="shared" si="12"/>
      </c>
      <c r="K102" s="135"/>
      <c r="L102" s="135"/>
      <c r="M102" s="136">
        <f t="shared" si="13"/>
      </c>
      <c r="N102" s="136"/>
      <c r="O102" s="136"/>
    </row>
    <row r="103" spans="1:15" s="1" customFormat="1" ht="13.5" customHeight="1">
      <c r="A103" s="143"/>
      <c r="B103" s="133" t="s">
        <v>177</v>
      </c>
      <c r="C103" s="133"/>
      <c r="D103" s="133"/>
      <c r="E103" s="133"/>
      <c r="F103" s="133"/>
      <c r="G103" s="134"/>
      <c r="H103" s="134"/>
      <c r="I103" s="134"/>
      <c r="J103" s="135">
        <f t="shared" si="12"/>
      </c>
      <c r="K103" s="135"/>
      <c r="L103" s="135"/>
      <c r="M103" s="136">
        <f t="shared" si="13"/>
      </c>
      <c r="N103" s="136"/>
      <c r="O103" s="136"/>
    </row>
    <row r="104" spans="1:15" s="1" customFormat="1" ht="13.5" customHeight="1">
      <c r="A104" s="137" t="s">
        <v>2</v>
      </c>
      <c r="B104" s="138"/>
      <c r="C104" s="138"/>
      <c r="D104" s="138"/>
      <c r="E104" s="138"/>
      <c r="F104" s="138"/>
      <c r="G104" s="139">
        <f>IF(SUM(G98:I103)=0,"",SUM(G98:I103))</f>
      </c>
      <c r="H104" s="139"/>
      <c r="I104" s="139"/>
      <c r="J104" s="140">
        <f>IF(SUM(J98:L103)=0,"",SUM(J98:L103))</f>
      </c>
      <c r="K104" s="140"/>
      <c r="L104" s="140"/>
      <c r="M104" s="162">
        <f>IF(SUM(M98:O103)=0,"",SUM(M98:O103))</f>
      </c>
      <c r="N104" s="162"/>
      <c r="O104" s="162"/>
    </row>
    <row r="105" spans="1:15" s="1" customFormat="1" ht="13.5" customHeight="1">
      <c r="A105" s="163"/>
      <c r="B105" s="164"/>
      <c r="C105" s="164"/>
      <c r="D105" s="164"/>
      <c r="E105" s="164"/>
      <c r="F105" s="164"/>
      <c r="G105" s="164"/>
      <c r="H105" s="164"/>
      <c r="I105" s="164"/>
      <c r="J105" s="164"/>
      <c r="K105" s="164"/>
      <c r="L105" s="164"/>
      <c r="M105" s="164"/>
      <c r="N105" s="164"/>
      <c r="O105" s="164"/>
    </row>
    <row r="106" spans="1:15" s="1" customFormat="1" ht="13.5" customHeight="1">
      <c r="A106" s="150" t="s">
        <v>42</v>
      </c>
      <c r="B106" s="167"/>
      <c r="C106" s="167"/>
      <c r="D106" s="167"/>
      <c r="E106" s="167"/>
      <c r="F106" s="167"/>
      <c r="G106" s="168" t="s">
        <v>30</v>
      </c>
      <c r="H106" s="168"/>
      <c r="I106" s="168"/>
      <c r="J106" s="148" t="s">
        <v>31</v>
      </c>
      <c r="K106" s="148"/>
      <c r="L106" s="148"/>
      <c r="M106" s="148" t="s">
        <v>3</v>
      </c>
      <c r="N106" s="148"/>
      <c r="O106" s="149"/>
    </row>
    <row r="107" spans="1:15" s="1" customFormat="1" ht="13.5" customHeight="1">
      <c r="A107" s="143"/>
      <c r="B107" s="166" t="s">
        <v>109</v>
      </c>
      <c r="C107" s="166"/>
      <c r="D107" s="166"/>
      <c r="E107" s="166"/>
      <c r="F107" s="166"/>
      <c r="G107" s="134"/>
      <c r="H107" s="134"/>
      <c r="I107" s="134"/>
      <c r="J107" s="135">
        <f aca="true" t="shared" si="14" ref="J107:J116">IF(G107="","",G107*12)</f>
      </c>
      <c r="K107" s="135"/>
      <c r="L107" s="135"/>
      <c r="M107" s="136">
        <f aca="true" t="shared" si="15" ref="M107:M116">IF(G107="","",J107/$J$158)</f>
      </c>
      <c r="N107" s="136"/>
      <c r="O107" s="136"/>
    </row>
    <row r="108" spans="1:15" s="1" customFormat="1" ht="13.5" customHeight="1">
      <c r="A108" s="143"/>
      <c r="B108" s="166" t="s">
        <v>70</v>
      </c>
      <c r="C108" s="166"/>
      <c r="D108" s="166"/>
      <c r="E108" s="166"/>
      <c r="F108" s="166"/>
      <c r="G108" s="134"/>
      <c r="H108" s="134"/>
      <c r="I108" s="134"/>
      <c r="J108" s="135">
        <f t="shared" si="14"/>
      </c>
      <c r="K108" s="135"/>
      <c r="L108" s="135"/>
      <c r="M108" s="136">
        <f t="shared" si="15"/>
      </c>
      <c r="N108" s="136"/>
      <c r="O108" s="136"/>
    </row>
    <row r="109" spans="1:15" s="1" customFormat="1" ht="13.5" customHeight="1">
      <c r="A109" s="143"/>
      <c r="B109" s="166" t="s">
        <v>69</v>
      </c>
      <c r="C109" s="166"/>
      <c r="D109" s="166"/>
      <c r="E109" s="166"/>
      <c r="F109" s="166"/>
      <c r="G109" s="134"/>
      <c r="H109" s="134"/>
      <c r="I109" s="134"/>
      <c r="J109" s="135">
        <f t="shared" si="14"/>
      </c>
      <c r="K109" s="135"/>
      <c r="L109" s="135"/>
      <c r="M109" s="136">
        <f t="shared" si="15"/>
      </c>
      <c r="N109" s="136"/>
      <c r="O109" s="136"/>
    </row>
    <row r="110" spans="1:15" s="1" customFormat="1" ht="13.5" customHeight="1">
      <c r="A110" s="143"/>
      <c r="B110" s="166" t="s">
        <v>72</v>
      </c>
      <c r="C110" s="166"/>
      <c r="D110" s="166"/>
      <c r="E110" s="166"/>
      <c r="F110" s="166"/>
      <c r="G110" s="134"/>
      <c r="H110" s="134"/>
      <c r="I110" s="134"/>
      <c r="J110" s="135">
        <f t="shared" si="14"/>
      </c>
      <c r="K110" s="135"/>
      <c r="L110" s="135"/>
      <c r="M110" s="136">
        <f t="shared" si="15"/>
      </c>
      <c r="N110" s="136"/>
      <c r="O110" s="136"/>
    </row>
    <row r="111" spans="1:15" s="1" customFormat="1" ht="13.5" customHeight="1">
      <c r="A111" s="143"/>
      <c r="B111" s="166" t="s">
        <v>110</v>
      </c>
      <c r="C111" s="166"/>
      <c r="D111" s="166"/>
      <c r="E111" s="166"/>
      <c r="F111" s="166"/>
      <c r="G111" s="134"/>
      <c r="H111" s="134"/>
      <c r="I111" s="134"/>
      <c r="J111" s="135">
        <f t="shared" si="14"/>
      </c>
      <c r="K111" s="135"/>
      <c r="L111" s="135"/>
      <c r="M111" s="136">
        <f t="shared" si="15"/>
      </c>
      <c r="N111" s="136"/>
      <c r="O111" s="136"/>
    </row>
    <row r="112" spans="1:15" s="1" customFormat="1" ht="13.5" customHeight="1">
      <c r="A112" s="143"/>
      <c r="B112" s="166" t="s">
        <v>73</v>
      </c>
      <c r="C112" s="166"/>
      <c r="D112" s="166"/>
      <c r="E112" s="166"/>
      <c r="F112" s="166"/>
      <c r="G112" s="134"/>
      <c r="H112" s="134"/>
      <c r="I112" s="134"/>
      <c r="J112" s="135">
        <f t="shared" si="14"/>
      </c>
      <c r="K112" s="135"/>
      <c r="L112" s="135"/>
      <c r="M112" s="136">
        <f t="shared" si="15"/>
      </c>
      <c r="N112" s="136"/>
      <c r="O112" s="136"/>
    </row>
    <row r="113" spans="1:15" s="1" customFormat="1" ht="13.5" customHeight="1">
      <c r="A113" s="143"/>
      <c r="B113" s="166" t="s">
        <v>71</v>
      </c>
      <c r="C113" s="166"/>
      <c r="D113" s="166"/>
      <c r="E113" s="166"/>
      <c r="F113" s="166"/>
      <c r="G113" s="134"/>
      <c r="H113" s="134"/>
      <c r="I113" s="134"/>
      <c r="J113" s="135">
        <f t="shared" si="14"/>
      </c>
      <c r="K113" s="135"/>
      <c r="L113" s="135"/>
      <c r="M113" s="136">
        <f t="shared" si="15"/>
      </c>
      <c r="N113" s="136"/>
      <c r="O113" s="136"/>
    </row>
    <row r="114" spans="1:15" s="1" customFormat="1" ht="13.5" customHeight="1">
      <c r="A114" s="143"/>
      <c r="B114" s="133" t="s">
        <v>177</v>
      </c>
      <c r="C114" s="133"/>
      <c r="D114" s="133"/>
      <c r="E114" s="133"/>
      <c r="F114" s="133"/>
      <c r="G114" s="134"/>
      <c r="H114" s="134"/>
      <c r="I114" s="134"/>
      <c r="J114" s="135">
        <f t="shared" si="14"/>
      </c>
      <c r="K114" s="135"/>
      <c r="L114" s="135"/>
      <c r="M114" s="136">
        <f t="shared" si="15"/>
      </c>
      <c r="N114" s="136"/>
      <c r="O114" s="136"/>
    </row>
    <row r="115" spans="1:15" s="1" customFormat="1" ht="13.5" customHeight="1">
      <c r="A115" s="143"/>
      <c r="B115" s="133" t="s">
        <v>177</v>
      </c>
      <c r="C115" s="133"/>
      <c r="D115" s="133"/>
      <c r="E115" s="133"/>
      <c r="F115" s="133"/>
      <c r="G115" s="134"/>
      <c r="H115" s="134"/>
      <c r="I115" s="134"/>
      <c r="J115" s="135">
        <f>IF(G115="","",G115*12)</f>
      </c>
      <c r="K115" s="135"/>
      <c r="L115" s="135"/>
      <c r="M115" s="136">
        <f>IF(G115="","",J115/$J$158)</f>
      </c>
      <c r="N115" s="136"/>
      <c r="O115" s="136"/>
    </row>
    <row r="116" spans="1:15" s="1" customFormat="1" ht="13.5" customHeight="1">
      <c r="A116" s="143"/>
      <c r="B116" s="133" t="s">
        <v>177</v>
      </c>
      <c r="C116" s="133"/>
      <c r="D116" s="133"/>
      <c r="E116" s="133"/>
      <c r="F116" s="133"/>
      <c r="G116" s="134"/>
      <c r="H116" s="134"/>
      <c r="I116" s="134"/>
      <c r="J116" s="135">
        <f t="shared" si="14"/>
      </c>
      <c r="K116" s="135"/>
      <c r="L116" s="135"/>
      <c r="M116" s="136">
        <f t="shared" si="15"/>
      </c>
      <c r="N116" s="136"/>
      <c r="O116" s="136"/>
    </row>
    <row r="117" spans="1:15" s="1" customFormat="1" ht="13.5" customHeight="1">
      <c r="A117" s="137" t="s">
        <v>2</v>
      </c>
      <c r="B117" s="138"/>
      <c r="C117" s="138"/>
      <c r="D117" s="138"/>
      <c r="E117" s="138"/>
      <c r="F117" s="138"/>
      <c r="G117" s="139">
        <f>IF(SUM(G107:I116)=0,"",SUM(G107:I116))</f>
      </c>
      <c r="H117" s="139"/>
      <c r="I117" s="139"/>
      <c r="J117" s="140">
        <f>IF(SUM(J107:L116)=0,"",SUM(J107:L116))</f>
      </c>
      <c r="K117" s="140"/>
      <c r="L117" s="140"/>
      <c r="M117" s="162">
        <f>IF(SUM(M107:O116)=0,"",SUM(M107:O116))</f>
      </c>
      <c r="N117" s="162"/>
      <c r="O117" s="162"/>
    </row>
    <row r="118" spans="1:15" s="1" customFormat="1" ht="13.5" customHeight="1">
      <c r="A118" s="163"/>
      <c r="B118" s="164"/>
      <c r="C118" s="164"/>
      <c r="D118" s="164"/>
      <c r="E118" s="164"/>
      <c r="F118" s="164"/>
      <c r="G118" s="164"/>
      <c r="H118" s="164"/>
      <c r="I118" s="164"/>
      <c r="J118" s="164"/>
      <c r="K118" s="164"/>
      <c r="L118" s="164"/>
      <c r="M118" s="164"/>
      <c r="N118" s="164"/>
      <c r="O118" s="164"/>
    </row>
    <row r="119" spans="1:15" s="1" customFormat="1" ht="13.5" customHeight="1">
      <c r="A119" s="150" t="s">
        <v>113</v>
      </c>
      <c r="B119" s="167"/>
      <c r="C119" s="167"/>
      <c r="D119" s="167"/>
      <c r="E119" s="167"/>
      <c r="F119" s="167"/>
      <c r="G119" s="168" t="s">
        <v>30</v>
      </c>
      <c r="H119" s="168"/>
      <c r="I119" s="168"/>
      <c r="J119" s="148" t="s">
        <v>31</v>
      </c>
      <c r="K119" s="148"/>
      <c r="L119" s="148"/>
      <c r="M119" s="148" t="s">
        <v>3</v>
      </c>
      <c r="N119" s="148"/>
      <c r="O119" s="149"/>
    </row>
    <row r="120" spans="1:15" s="1" customFormat="1" ht="13.5" customHeight="1">
      <c r="A120" s="143"/>
      <c r="B120" s="166" t="s">
        <v>134</v>
      </c>
      <c r="C120" s="166"/>
      <c r="D120" s="166"/>
      <c r="E120" s="166"/>
      <c r="F120" s="166"/>
      <c r="G120" s="134"/>
      <c r="H120" s="134"/>
      <c r="I120" s="134"/>
      <c r="J120" s="135">
        <f>IF(G120="","",G120*12)</f>
      </c>
      <c r="K120" s="135"/>
      <c r="L120" s="135"/>
      <c r="M120" s="136">
        <f>IF(G120="","",J120/$J$158)</f>
      </c>
      <c r="N120" s="136"/>
      <c r="O120" s="136"/>
    </row>
    <row r="121" spans="1:15" s="1" customFormat="1" ht="13.5" customHeight="1">
      <c r="A121" s="143"/>
      <c r="B121" s="166" t="s">
        <v>135</v>
      </c>
      <c r="C121" s="166"/>
      <c r="D121" s="166"/>
      <c r="E121" s="166"/>
      <c r="F121" s="166"/>
      <c r="G121" s="134"/>
      <c r="H121" s="134"/>
      <c r="I121" s="134"/>
      <c r="J121" s="135">
        <f>IF(G121="","",G121*12)</f>
      </c>
      <c r="K121" s="135"/>
      <c r="L121" s="135"/>
      <c r="M121" s="136">
        <f>IF(G121="","",J121/$J$158)</f>
      </c>
      <c r="N121" s="136"/>
      <c r="O121" s="136"/>
    </row>
    <row r="122" spans="1:15" s="1" customFormat="1" ht="13.5" customHeight="1">
      <c r="A122" s="143"/>
      <c r="B122" s="133" t="s">
        <v>177</v>
      </c>
      <c r="C122" s="133"/>
      <c r="D122" s="133"/>
      <c r="E122" s="133"/>
      <c r="F122" s="133"/>
      <c r="G122" s="134"/>
      <c r="H122" s="134"/>
      <c r="I122" s="134"/>
      <c r="J122" s="135">
        <f>IF(G122="","",G122*12)</f>
      </c>
      <c r="K122" s="135"/>
      <c r="L122" s="135"/>
      <c r="M122" s="136">
        <f>IF(G122="","",J122/$J$158)</f>
      </c>
      <c r="N122" s="136"/>
      <c r="O122" s="136"/>
    </row>
    <row r="123" spans="1:15" s="1" customFormat="1" ht="13.5" customHeight="1">
      <c r="A123" s="143"/>
      <c r="B123" s="133" t="s">
        <v>177</v>
      </c>
      <c r="C123" s="133"/>
      <c r="D123" s="133"/>
      <c r="E123" s="133"/>
      <c r="F123" s="133"/>
      <c r="G123" s="134"/>
      <c r="H123" s="134"/>
      <c r="I123" s="134"/>
      <c r="J123" s="135">
        <f>IF(G123="","",G123*12)</f>
      </c>
      <c r="K123" s="135"/>
      <c r="L123" s="135"/>
      <c r="M123" s="136">
        <f>IF(G123="","",J123/$J$158)</f>
      </c>
      <c r="N123" s="136"/>
      <c r="O123" s="136"/>
    </row>
    <row r="124" spans="1:15" s="1" customFormat="1" ht="13.5" customHeight="1">
      <c r="A124" s="143"/>
      <c r="B124" s="133" t="s">
        <v>177</v>
      </c>
      <c r="C124" s="133"/>
      <c r="D124" s="133"/>
      <c r="E124" s="133"/>
      <c r="F124" s="133"/>
      <c r="G124" s="134"/>
      <c r="H124" s="134"/>
      <c r="I124" s="134"/>
      <c r="J124" s="135">
        <f>IF(G124="","",G124*12)</f>
      </c>
      <c r="K124" s="135"/>
      <c r="L124" s="135"/>
      <c r="M124" s="136">
        <f>IF(G124="","",J124/$J$158)</f>
      </c>
      <c r="N124" s="136"/>
      <c r="O124" s="136"/>
    </row>
    <row r="125" spans="1:15" s="1" customFormat="1" ht="13.5" customHeight="1">
      <c r="A125" s="137" t="s">
        <v>2</v>
      </c>
      <c r="B125" s="138"/>
      <c r="C125" s="138"/>
      <c r="D125" s="138"/>
      <c r="E125" s="138"/>
      <c r="F125" s="138"/>
      <c r="G125" s="139">
        <f>IF(SUM(G120:I124)=0,"",SUM(G120:I124))</f>
      </c>
      <c r="H125" s="139"/>
      <c r="I125" s="139"/>
      <c r="J125" s="140">
        <f>IF(SUM(J120:L124)=0,"",SUM(J120:L124))</f>
      </c>
      <c r="K125" s="140"/>
      <c r="L125" s="140"/>
      <c r="M125" s="162">
        <f>IF(SUM(M120:O124)=0,"",SUM(M120:O124))</f>
      </c>
      <c r="N125" s="162"/>
      <c r="O125" s="162"/>
    </row>
    <row r="126" spans="1:15" s="52" customFormat="1" ht="13.5" customHeight="1">
      <c r="A126" s="163"/>
      <c r="B126" s="164"/>
      <c r="C126" s="164"/>
      <c r="D126" s="164"/>
      <c r="E126" s="164"/>
      <c r="F126" s="164"/>
      <c r="G126" s="164"/>
      <c r="H126" s="164"/>
      <c r="I126" s="164"/>
      <c r="J126" s="164"/>
      <c r="K126" s="164"/>
      <c r="L126" s="164"/>
      <c r="M126" s="164"/>
      <c r="N126" s="164"/>
      <c r="O126" s="164"/>
    </row>
    <row r="127" spans="1:15" s="1" customFormat="1" ht="13.5" customHeight="1">
      <c r="A127" s="150" t="s">
        <v>22</v>
      </c>
      <c r="B127" s="167"/>
      <c r="C127" s="167"/>
      <c r="D127" s="167"/>
      <c r="E127" s="167"/>
      <c r="F127" s="167"/>
      <c r="G127" s="168" t="s">
        <v>30</v>
      </c>
      <c r="H127" s="168"/>
      <c r="I127" s="168"/>
      <c r="J127" s="148" t="s">
        <v>31</v>
      </c>
      <c r="K127" s="148"/>
      <c r="L127" s="148"/>
      <c r="M127" s="148" t="s">
        <v>3</v>
      </c>
      <c r="N127" s="148"/>
      <c r="O127" s="149"/>
    </row>
    <row r="128" spans="1:15" s="1" customFormat="1" ht="13.5" customHeight="1">
      <c r="A128" s="143"/>
      <c r="B128" s="166" t="s">
        <v>61</v>
      </c>
      <c r="C128" s="166"/>
      <c r="D128" s="166"/>
      <c r="E128" s="166"/>
      <c r="F128" s="166"/>
      <c r="G128" s="134"/>
      <c r="H128" s="134"/>
      <c r="I128" s="134"/>
      <c r="J128" s="135">
        <f aca="true" t="shared" si="16" ref="J128:J139">IF(G128="","",G128*12)</f>
      </c>
      <c r="K128" s="135"/>
      <c r="L128" s="135"/>
      <c r="M128" s="136">
        <f aca="true" t="shared" si="17" ref="M128:M139">IF(G128="","",J128/$J$158)</f>
      </c>
      <c r="N128" s="136"/>
      <c r="O128" s="136"/>
    </row>
    <row r="129" spans="1:15" s="1" customFormat="1" ht="13.5" customHeight="1">
      <c r="A129" s="143"/>
      <c r="B129" s="166" t="s">
        <v>74</v>
      </c>
      <c r="C129" s="166"/>
      <c r="D129" s="166"/>
      <c r="E129" s="166"/>
      <c r="F129" s="166"/>
      <c r="G129" s="134"/>
      <c r="H129" s="134"/>
      <c r="I129" s="134"/>
      <c r="J129" s="135">
        <f t="shared" si="16"/>
      </c>
      <c r="K129" s="135"/>
      <c r="L129" s="135"/>
      <c r="M129" s="136">
        <f t="shared" si="17"/>
      </c>
      <c r="N129" s="136"/>
      <c r="O129" s="136"/>
    </row>
    <row r="130" spans="1:15" s="1" customFormat="1" ht="13.5" customHeight="1">
      <c r="A130" s="143"/>
      <c r="B130" s="166" t="s">
        <v>132</v>
      </c>
      <c r="C130" s="166"/>
      <c r="D130" s="166"/>
      <c r="E130" s="166"/>
      <c r="F130" s="166"/>
      <c r="G130" s="134"/>
      <c r="H130" s="134"/>
      <c r="I130" s="134"/>
      <c r="J130" s="135">
        <f t="shared" si="16"/>
      </c>
      <c r="K130" s="135"/>
      <c r="L130" s="135"/>
      <c r="M130" s="136">
        <f t="shared" si="17"/>
      </c>
      <c r="N130" s="136"/>
      <c r="O130" s="136"/>
    </row>
    <row r="131" spans="1:15" s="1" customFormat="1" ht="13.5" customHeight="1">
      <c r="A131" s="143"/>
      <c r="B131" s="166" t="s">
        <v>133</v>
      </c>
      <c r="C131" s="166"/>
      <c r="D131" s="166"/>
      <c r="E131" s="166"/>
      <c r="F131" s="166"/>
      <c r="G131" s="134"/>
      <c r="H131" s="134"/>
      <c r="I131" s="134"/>
      <c r="J131" s="135">
        <f t="shared" si="16"/>
      </c>
      <c r="K131" s="135"/>
      <c r="L131" s="135"/>
      <c r="M131" s="136">
        <f t="shared" si="17"/>
      </c>
      <c r="N131" s="136"/>
      <c r="O131" s="136"/>
    </row>
    <row r="132" spans="1:15" s="1" customFormat="1" ht="13.5" customHeight="1">
      <c r="A132" s="143"/>
      <c r="B132" s="166" t="s">
        <v>12</v>
      </c>
      <c r="C132" s="166"/>
      <c r="D132" s="166"/>
      <c r="E132" s="166"/>
      <c r="F132" s="166"/>
      <c r="G132" s="134"/>
      <c r="H132" s="134"/>
      <c r="I132" s="134"/>
      <c r="J132" s="135">
        <f t="shared" si="16"/>
      </c>
      <c r="K132" s="135"/>
      <c r="L132" s="135"/>
      <c r="M132" s="136">
        <f t="shared" si="17"/>
      </c>
      <c r="N132" s="136"/>
      <c r="O132" s="136"/>
    </row>
    <row r="133" spans="1:15" s="1" customFormat="1" ht="13.5" customHeight="1">
      <c r="A133" s="143"/>
      <c r="B133" s="166" t="s">
        <v>33</v>
      </c>
      <c r="C133" s="166"/>
      <c r="D133" s="166"/>
      <c r="E133" s="166"/>
      <c r="F133" s="166"/>
      <c r="G133" s="134"/>
      <c r="H133" s="134"/>
      <c r="I133" s="134"/>
      <c r="J133" s="135">
        <f t="shared" si="16"/>
      </c>
      <c r="K133" s="135"/>
      <c r="L133" s="135"/>
      <c r="M133" s="136">
        <f t="shared" si="17"/>
      </c>
      <c r="N133" s="136"/>
      <c r="O133" s="136"/>
    </row>
    <row r="134" spans="1:15" s="1" customFormat="1" ht="13.5" customHeight="1">
      <c r="A134" s="143"/>
      <c r="B134" s="166" t="s">
        <v>65</v>
      </c>
      <c r="C134" s="166"/>
      <c r="D134" s="166"/>
      <c r="E134" s="166"/>
      <c r="F134" s="166"/>
      <c r="G134" s="134"/>
      <c r="H134" s="134"/>
      <c r="I134" s="134"/>
      <c r="J134" s="135">
        <f t="shared" si="16"/>
      </c>
      <c r="K134" s="135"/>
      <c r="L134" s="135"/>
      <c r="M134" s="136">
        <f t="shared" si="17"/>
      </c>
      <c r="N134" s="136"/>
      <c r="O134" s="136"/>
    </row>
    <row r="135" spans="1:15" s="1" customFormat="1" ht="13.5" customHeight="1">
      <c r="A135" s="143"/>
      <c r="B135" s="133" t="s">
        <v>177</v>
      </c>
      <c r="C135" s="133"/>
      <c r="D135" s="133"/>
      <c r="E135" s="133"/>
      <c r="F135" s="133"/>
      <c r="G135" s="134"/>
      <c r="H135" s="134"/>
      <c r="I135" s="134"/>
      <c r="J135" s="135">
        <f t="shared" si="16"/>
      </c>
      <c r="K135" s="135"/>
      <c r="L135" s="135"/>
      <c r="M135" s="136">
        <f t="shared" si="17"/>
      </c>
      <c r="N135" s="136"/>
      <c r="O135" s="136"/>
    </row>
    <row r="136" spans="1:15" s="1" customFormat="1" ht="13.5" customHeight="1">
      <c r="A136" s="143"/>
      <c r="B136" s="133" t="s">
        <v>177</v>
      </c>
      <c r="C136" s="133"/>
      <c r="D136" s="133"/>
      <c r="E136" s="133"/>
      <c r="F136" s="133"/>
      <c r="G136" s="134"/>
      <c r="H136" s="134"/>
      <c r="I136" s="134"/>
      <c r="J136" s="135">
        <f t="shared" si="16"/>
      </c>
      <c r="K136" s="135"/>
      <c r="L136" s="135"/>
      <c r="M136" s="136">
        <f t="shared" si="17"/>
      </c>
      <c r="N136" s="136"/>
      <c r="O136" s="136"/>
    </row>
    <row r="137" spans="1:15" s="1" customFormat="1" ht="13.5" customHeight="1">
      <c r="A137" s="143"/>
      <c r="B137" s="133" t="s">
        <v>177</v>
      </c>
      <c r="C137" s="133"/>
      <c r="D137" s="133"/>
      <c r="E137" s="133"/>
      <c r="F137" s="133"/>
      <c r="G137" s="134"/>
      <c r="H137" s="134"/>
      <c r="I137" s="134"/>
      <c r="J137" s="135">
        <f t="shared" si="16"/>
      </c>
      <c r="K137" s="135"/>
      <c r="L137" s="135"/>
      <c r="M137" s="136">
        <f t="shared" si="17"/>
      </c>
      <c r="N137" s="136"/>
      <c r="O137" s="136"/>
    </row>
    <row r="138" spans="1:15" s="1" customFormat="1" ht="13.5" customHeight="1">
      <c r="A138" s="143"/>
      <c r="B138" s="133" t="s">
        <v>177</v>
      </c>
      <c r="C138" s="133"/>
      <c r="D138" s="133"/>
      <c r="E138" s="133"/>
      <c r="F138" s="133"/>
      <c r="G138" s="134"/>
      <c r="H138" s="134"/>
      <c r="I138" s="134"/>
      <c r="J138" s="135">
        <f t="shared" si="16"/>
      </c>
      <c r="K138" s="135"/>
      <c r="L138" s="135"/>
      <c r="M138" s="136">
        <f t="shared" si="17"/>
      </c>
      <c r="N138" s="136"/>
      <c r="O138" s="136"/>
    </row>
    <row r="139" spans="1:15" s="1" customFormat="1" ht="13.5" customHeight="1">
      <c r="A139" s="143"/>
      <c r="B139" s="133" t="s">
        <v>177</v>
      </c>
      <c r="C139" s="133"/>
      <c r="D139" s="133"/>
      <c r="E139" s="133"/>
      <c r="F139" s="133"/>
      <c r="G139" s="134"/>
      <c r="H139" s="134"/>
      <c r="I139" s="134"/>
      <c r="J139" s="135">
        <f t="shared" si="16"/>
      </c>
      <c r="K139" s="135"/>
      <c r="L139" s="135"/>
      <c r="M139" s="136">
        <f t="shared" si="17"/>
      </c>
      <c r="N139" s="136"/>
      <c r="O139" s="136"/>
    </row>
    <row r="140" spans="1:15" s="1" customFormat="1" ht="13.5" customHeight="1">
      <c r="A140" s="137" t="s">
        <v>2</v>
      </c>
      <c r="B140" s="138"/>
      <c r="C140" s="138"/>
      <c r="D140" s="138"/>
      <c r="E140" s="138"/>
      <c r="F140" s="138"/>
      <c r="G140" s="139">
        <f>IF(SUM(G128:I139)=0,"",SUM(G128:I139))</f>
      </c>
      <c r="H140" s="139"/>
      <c r="I140" s="139"/>
      <c r="J140" s="140">
        <f>IF(SUM(J128:L139)=0,"",SUM(J128:L139))</f>
      </c>
      <c r="K140" s="140"/>
      <c r="L140" s="140"/>
      <c r="M140" s="162">
        <f>IF(SUM(M128:O139)=0,"",SUM(M128:O139))</f>
      </c>
      <c r="N140" s="162"/>
      <c r="O140" s="162"/>
    </row>
    <row r="141" spans="1:15" s="1" customFormat="1" ht="13.5" customHeight="1">
      <c r="A141" s="163"/>
      <c r="B141" s="164"/>
      <c r="C141" s="164"/>
      <c r="D141" s="164"/>
      <c r="E141" s="164"/>
      <c r="F141" s="164"/>
      <c r="G141" s="164"/>
      <c r="H141" s="164"/>
      <c r="I141" s="164"/>
      <c r="J141" s="164"/>
      <c r="K141" s="164"/>
      <c r="L141" s="164"/>
      <c r="M141" s="164"/>
      <c r="N141" s="164"/>
      <c r="O141" s="164"/>
    </row>
    <row r="142" spans="1:15" s="1" customFormat="1" ht="13.5" customHeight="1">
      <c r="A142" s="150" t="s">
        <v>214</v>
      </c>
      <c r="B142" s="151"/>
      <c r="C142" s="151"/>
      <c r="D142" s="151"/>
      <c r="E142" s="151"/>
      <c r="F142" s="151"/>
      <c r="G142" s="168" t="s">
        <v>30</v>
      </c>
      <c r="H142" s="168"/>
      <c r="I142" s="168"/>
      <c r="J142" s="148" t="s">
        <v>31</v>
      </c>
      <c r="K142" s="148"/>
      <c r="L142" s="148"/>
      <c r="M142" s="148" t="s">
        <v>3</v>
      </c>
      <c r="N142" s="148"/>
      <c r="O142" s="149"/>
    </row>
    <row r="143" spans="1:15" s="1" customFormat="1" ht="13.5" customHeight="1">
      <c r="A143" s="165"/>
      <c r="B143" s="166" t="str">
        <f>Fixkosten!A6</f>
        <v>Geschäfts- und Raumkosten (Gebäude/Lokal/Büro)</v>
      </c>
      <c r="C143" s="166"/>
      <c r="D143" s="166"/>
      <c r="E143" s="166"/>
      <c r="F143" s="166"/>
      <c r="G143" s="139">
        <f>IF(G15="","",G15)</f>
      </c>
      <c r="H143" s="139"/>
      <c r="I143" s="139"/>
      <c r="J143" s="140">
        <f>IF(J15="","",J15)</f>
      </c>
      <c r="K143" s="140"/>
      <c r="L143" s="140"/>
      <c r="M143" s="162">
        <f>IF(M15="","",M15)</f>
      </c>
      <c r="N143" s="162"/>
      <c r="O143" s="162"/>
    </row>
    <row r="144" spans="1:15" s="1" customFormat="1" ht="13.5" customHeight="1">
      <c r="A144" s="165"/>
      <c r="B144" s="166" t="str">
        <f>Fixkosten!A17</f>
        <v>Leasing (ohne Kfz)</v>
      </c>
      <c r="C144" s="166"/>
      <c r="D144" s="166"/>
      <c r="E144" s="166"/>
      <c r="F144" s="166"/>
      <c r="G144" s="139">
        <f>IF(G24="","",G24)</f>
      </c>
      <c r="H144" s="139"/>
      <c r="I144" s="139"/>
      <c r="J144" s="140">
        <f>IF(J24="","",J24)</f>
      </c>
      <c r="K144" s="140"/>
      <c r="L144" s="140"/>
      <c r="M144" s="162">
        <f>IF(M24="","",M24)</f>
      </c>
      <c r="N144" s="162"/>
      <c r="O144" s="162"/>
    </row>
    <row r="145" spans="1:15" s="1" customFormat="1" ht="13.5" customHeight="1">
      <c r="A145" s="165"/>
      <c r="B145" s="166" t="str">
        <f>Fixkosten!A26</f>
        <v>Sozialversicherung der gewerblichen Wirtschaft</v>
      </c>
      <c r="C145" s="166"/>
      <c r="D145" s="166"/>
      <c r="E145" s="166"/>
      <c r="F145" s="166"/>
      <c r="G145" s="139">
        <f>IF(G29="","",G29)</f>
        <v>184.46</v>
      </c>
      <c r="H145" s="139"/>
      <c r="I145" s="139"/>
      <c r="J145" s="140">
        <f>IF(J29="","",J29)</f>
        <v>2213.52</v>
      </c>
      <c r="K145" s="140"/>
      <c r="L145" s="140"/>
      <c r="M145" s="162">
        <f>IF(M29="","",M29)</f>
        <v>1</v>
      </c>
      <c r="N145" s="162"/>
      <c r="O145" s="162"/>
    </row>
    <row r="146" spans="1:15" s="1" customFormat="1" ht="13.5" customHeight="1">
      <c r="A146" s="165"/>
      <c r="B146" s="166" t="str">
        <f>Fixkosten!A31</f>
        <v>Personalkosten (Löhne und Gehälter)</v>
      </c>
      <c r="C146" s="166"/>
      <c r="D146" s="166"/>
      <c r="E146" s="166"/>
      <c r="F146" s="166"/>
      <c r="G146" s="139">
        <f>IF(G34="","",G34)</f>
      </c>
      <c r="H146" s="139"/>
      <c r="I146" s="139"/>
      <c r="J146" s="140">
        <f>IF(J34="","",J34)</f>
      </c>
      <c r="K146" s="140"/>
      <c r="L146" s="140"/>
      <c r="M146" s="162">
        <f>IF(M34="","",M34)</f>
      </c>
      <c r="N146" s="162"/>
      <c r="O146" s="162"/>
    </row>
    <row r="147" spans="1:15" s="1" customFormat="1" ht="13.5" customHeight="1">
      <c r="A147" s="165"/>
      <c r="B147" s="166" t="str">
        <f>Fixkosten!A36</f>
        <v>KFZ-Kosten</v>
      </c>
      <c r="C147" s="166"/>
      <c r="D147" s="166"/>
      <c r="E147" s="166"/>
      <c r="F147" s="166"/>
      <c r="G147" s="139">
        <f>IF(G39="","",G39)</f>
      </c>
      <c r="H147" s="139"/>
      <c r="I147" s="139"/>
      <c r="J147" s="140">
        <f>IF(J39="","",J39)</f>
      </c>
      <c r="K147" s="140"/>
      <c r="L147" s="140"/>
      <c r="M147" s="162">
        <f>IF(M39="","",M39)</f>
      </c>
      <c r="N147" s="162"/>
      <c r="O147" s="162"/>
    </row>
    <row r="148" spans="1:15" s="1" customFormat="1" ht="13.5" customHeight="1">
      <c r="A148" s="165"/>
      <c r="B148" s="166" t="str">
        <f>Fixkosten!A41</f>
        <v>Kredite (ohne KFZ)</v>
      </c>
      <c r="C148" s="166"/>
      <c r="D148" s="166"/>
      <c r="E148" s="166"/>
      <c r="F148" s="166"/>
      <c r="G148" s="139">
        <f>IF(G50="","",G50)</f>
      </c>
      <c r="H148" s="139"/>
      <c r="I148" s="139"/>
      <c r="J148" s="140">
        <f>IF(J50="","",J50)</f>
      </c>
      <c r="K148" s="140"/>
      <c r="L148" s="140"/>
      <c r="M148" s="162">
        <f>IF(M50="","",M50)</f>
      </c>
      <c r="N148" s="162"/>
      <c r="O148" s="162"/>
    </row>
    <row r="149" spans="1:15" s="1" customFormat="1" ht="13.5" customHeight="1">
      <c r="A149" s="165"/>
      <c r="B149" s="166" t="str">
        <f>Fixkosten!A52</f>
        <v>Instandhaltung/Wartung/Reparaturen (ohne KFZ)</v>
      </c>
      <c r="C149" s="166"/>
      <c r="D149" s="166"/>
      <c r="E149" s="166"/>
      <c r="F149" s="166"/>
      <c r="G149" s="139">
        <f>IF(G60="","",G60)</f>
      </c>
      <c r="H149" s="139"/>
      <c r="I149" s="139"/>
      <c r="J149" s="140">
        <f>IF(J60="","",J60)</f>
      </c>
      <c r="K149" s="140"/>
      <c r="L149" s="140"/>
      <c r="M149" s="162">
        <f>IF(M60="","",M60)</f>
      </c>
      <c r="N149" s="162"/>
      <c r="O149" s="162"/>
    </row>
    <row r="150" spans="1:15" s="1" customFormat="1" ht="13.5" customHeight="1">
      <c r="A150" s="165"/>
      <c r="B150" s="166" t="str">
        <f>Fixkosten!A62</f>
        <v>Abschreibungen</v>
      </c>
      <c r="C150" s="166"/>
      <c r="D150" s="166"/>
      <c r="E150" s="166"/>
      <c r="F150" s="166"/>
      <c r="G150" s="139">
        <f>IF(G65="","",G65)</f>
      </c>
      <c r="H150" s="139"/>
      <c r="I150" s="139"/>
      <c r="J150" s="140">
        <f>IF(J65="","",J65)</f>
      </c>
      <c r="K150" s="140"/>
      <c r="L150" s="140"/>
      <c r="M150" s="162">
        <f>IF(M65="","",M65)</f>
      </c>
      <c r="N150" s="162"/>
      <c r="O150" s="162"/>
    </row>
    <row r="151" spans="1:15" s="1" customFormat="1" ht="13.5" customHeight="1">
      <c r="A151" s="165"/>
      <c r="B151" s="166" t="str">
        <f>Fixkosten!A67</f>
        <v>Versicherungen (ohne KFZ, ohne Sozialversicherung)</v>
      </c>
      <c r="C151" s="166"/>
      <c r="D151" s="166"/>
      <c r="E151" s="166"/>
      <c r="F151" s="166"/>
      <c r="G151" s="139">
        <f>IF(G78="","",G78)</f>
      </c>
      <c r="H151" s="139"/>
      <c r="I151" s="139"/>
      <c r="J151" s="140">
        <f>IF(J78="","",J78)</f>
      </c>
      <c r="K151" s="140"/>
      <c r="L151" s="140"/>
      <c r="M151" s="162">
        <f>IF(M78="","",M78)</f>
      </c>
      <c r="N151" s="162"/>
      <c r="O151" s="162"/>
    </row>
    <row r="152" spans="1:15" s="1" customFormat="1" ht="13.5" customHeight="1">
      <c r="A152" s="165"/>
      <c r="B152" s="166" t="str">
        <f>Fixkosten!A80</f>
        <v>Büroaufwand</v>
      </c>
      <c r="C152" s="166"/>
      <c r="D152" s="166"/>
      <c r="E152" s="166"/>
      <c r="F152" s="166"/>
      <c r="G152" s="139">
        <f>IF(G85="","",G85)</f>
      </c>
      <c r="H152" s="139"/>
      <c r="I152" s="139"/>
      <c r="J152" s="140">
        <f>IF(J85="","",J85)</f>
      </c>
      <c r="K152" s="140"/>
      <c r="L152" s="140"/>
      <c r="M152" s="162">
        <f>IF(M85="","",M85)</f>
      </c>
      <c r="N152" s="162"/>
      <c r="O152" s="162"/>
    </row>
    <row r="153" spans="1:15" s="1" customFormat="1" ht="13.5" customHeight="1">
      <c r="A153" s="165"/>
      <c r="B153" s="166" t="str">
        <f>Fixkosten!A87</f>
        <v>Kommunikation</v>
      </c>
      <c r="C153" s="166"/>
      <c r="D153" s="166"/>
      <c r="E153" s="166"/>
      <c r="F153" s="166"/>
      <c r="G153" s="139">
        <f>IF(G95="","",G95)</f>
      </c>
      <c r="H153" s="139"/>
      <c r="I153" s="139"/>
      <c r="J153" s="140">
        <f>IF(J95="","",J95)</f>
      </c>
      <c r="K153" s="140"/>
      <c r="L153" s="140"/>
      <c r="M153" s="162">
        <f>IF(M95="","",M95)</f>
      </c>
      <c r="N153" s="162"/>
      <c r="O153" s="162"/>
    </row>
    <row r="154" spans="1:15" s="1" customFormat="1" ht="13.5" customHeight="1">
      <c r="A154" s="165"/>
      <c r="B154" s="166" t="str">
        <f>Fixkosten!A97</f>
        <v>Beratungsaufwand</v>
      </c>
      <c r="C154" s="166"/>
      <c r="D154" s="166"/>
      <c r="E154" s="166"/>
      <c r="F154" s="166"/>
      <c r="G154" s="139">
        <f>IF(G104="","",G104)</f>
      </c>
      <c r="H154" s="139"/>
      <c r="I154" s="139"/>
      <c r="J154" s="140">
        <f>IF(J104="","",J104)</f>
      </c>
      <c r="K154" s="140"/>
      <c r="L154" s="140"/>
      <c r="M154" s="162">
        <f>IF(M104="","",M104)</f>
      </c>
      <c r="N154" s="162"/>
      <c r="O154" s="162"/>
    </row>
    <row r="155" spans="1:15" s="1" customFormat="1" ht="13.5" customHeight="1">
      <c r="A155" s="165"/>
      <c r="B155" s="166" t="str">
        <f>Fixkosten!A106</f>
        <v>Marketing, Werbung</v>
      </c>
      <c r="C155" s="166"/>
      <c r="D155" s="166"/>
      <c r="E155" s="166"/>
      <c r="F155" s="166"/>
      <c r="G155" s="139">
        <f>IF(G117="","",G117)</f>
      </c>
      <c r="H155" s="139"/>
      <c r="I155" s="139"/>
      <c r="J155" s="140">
        <f>IF(J117="","",J117)</f>
      </c>
      <c r="K155" s="140"/>
      <c r="L155" s="140"/>
      <c r="M155" s="162">
        <f>IF(M117="","",M117)</f>
      </c>
      <c r="N155" s="162"/>
      <c r="O155" s="162"/>
    </row>
    <row r="156" spans="1:15" s="1" customFormat="1" ht="13.5" customHeight="1">
      <c r="A156" s="165"/>
      <c r="B156" s="166" t="str">
        <f>Fixkosten!A119</f>
        <v>Reiseaufwand</v>
      </c>
      <c r="C156" s="166"/>
      <c r="D156" s="166"/>
      <c r="E156" s="166"/>
      <c r="F156" s="166"/>
      <c r="G156" s="139">
        <f>IF(G125="","",G125)</f>
      </c>
      <c r="H156" s="139"/>
      <c r="I156" s="139"/>
      <c r="J156" s="140">
        <f>IF(J125="","",J125)</f>
      </c>
      <c r="K156" s="140"/>
      <c r="L156" s="140"/>
      <c r="M156" s="162">
        <f>IF(M125="","",M125)</f>
      </c>
      <c r="N156" s="162"/>
      <c r="O156" s="162"/>
    </row>
    <row r="157" spans="1:15" s="1" customFormat="1" ht="13.5" customHeight="1">
      <c r="A157" s="165"/>
      <c r="B157" s="166" t="str">
        <f>Fixkosten!A127</f>
        <v>Sonstiger Aufwand</v>
      </c>
      <c r="C157" s="166"/>
      <c r="D157" s="166"/>
      <c r="E157" s="166"/>
      <c r="F157" s="166"/>
      <c r="G157" s="139">
        <f>IF(G140="","",G140)</f>
      </c>
      <c r="H157" s="139"/>
      <c r="I157" s="139"/>
      <c r="J157" s="140">
        <f>IF(J140="","",J140)</f>
      </c>
      <c r="K157" s="140"/>
      <c r="L157" s="140"/>
      <c r="M157" s="162">
        <f>IF(M140="","",M140)</f>
      </c>
      <c r="N157" s="162"/>
      <c r="O157" s="162"/>
    </row>
    <row r="158" spans="1:15" s="1" customFormat="1" ht="13.5" customHeight="1">
      <c r="A158" s="137" t="s">
        <v>2</v>
      </c>
      <c r="B158" s="138"/>
      <c r="C158" s="138"/>
      <c r="D158" s="138"/>
      <c r="E158" s="138"/>
      <c r="F158" s="138"/>
      <c r="G158" s="139">
        <f>IF(SUM(G143:I157)=0,"",SUM(G143:I157))</f>
        <v>184.46</v>
      </c>
      <c r="H158" s="139"/>
      <c r="I158" s="139"/>
      <c r="J158" s="140">
        <f>IF(SUM(J143:L157)=0,"",SUM(J143:L157))</f>
        <v>2213.52</v>
      </c>
      <c r="K158" s="140"/>
      <c r="L158" s="140"/>
      <c r="M158" s="162">
        <f>IF(SUM(M143:O157)=0,"",SUM(M143:O157))</f>
        <v>1</v>
      </c>
      <c r="N158" s="162"/>
      <c r="O158" s="162"/>
    </row>
    <row r="159" spans="1:15" s="1" customFormat="1" ht="13.5" customHeight="1">
      <c r="A159" s="163"/>
      <c r="B159" s="164"/>
      <c r="C159" s="164"/>
      <c r="D159" s="164"/>
      <c r="E159" s="164"/>
      <c r="F159" s="164"/>
      <c r="G159" s="164"/>
      <c r="H159" s="164"/>
      <c r="I159" s="164"/>
      <c r="J159" s="164"/>
      <c r="K159" s="164"/>
      <c r="L159" s="164"/>
      <c r="M159" s="164"/>
      <c r="N159" s="164"/>
      <c r="O159" s="164"/>
    </row>
  </sheetData>
  <sheetProtection password="F21F" sheet="1" objects="1" scenarios="1" selectLockedCells="1"/>
  <mergeCells count="588">
    <mergeCell ref="A107:A116"/>
    <mergeCell ref="B114:F114"/>
    <mergeCell ref="G109:I109"/>
    <mergeCell ref="G111:I111"/>
    <mergeCell ref="G103:I103"/>
    <mergeCell ref="A105:O105"/>
    <mergeCell ref="A98:A103"/>
    <mergeCell ref="G101:I101"/>
    <mergeCell ref="B103:F103"/>
    <mergeCell ref="B101:F101"/>
    <mergeCell ref="J102:L102"/>
    <mergeCell ref="M102:O102"/>
    <mergeCell ref="M99:O99"/>
    <mergeCell ref="A104:F104"/>
    <mergeCell ref="J95:L95"/>
    <mergeCell ref="M95:O95"/>
    <mergeCell ref="G102:I102"/>
    <mergeCell ref="M100:O100"/>
    <mergeCell ref="A96:O96"/>
    <mergeCell ref="A95:F95"/>
    <mergeCell ref="J101:L101"/>
    <mergeCell ref="M101:O101"/>
    <mergeCell ref="B98:F98"/>
    <mergeCell ref="B91:F91"/>
    <mergeCell ref="M93:O93"/>
    <mergeCell ref="J92:L92"/>
    <mergeCell ref="J94:L94"/>
    <mergeCell ref="G94:I94"/>
    <mergeCell ref="B93:F93"/>
    <mergeCell ref="G93:I93"/>
    <mergeCell ref="M91:O91"/>
    <mergeCell ref="M94:O94"/>
    <mergeCell ref="M59:O59"/>
    <mergeCell ref="J78:L78"/>
    <mergeCell ref="M46:O46"/>
    <mergeCell ref="G54:I54"/>
    <mergeCell ref="G47:I47"/>
    <mergeCell ref="G50:I50"/>
    <mergeCell ref="M70:O70"/>
    <mergeCell ref="M45:O45"/>
    <mergeCell ref="M47:O47"/>
    <mergeCell ref="M52:O52"/>
    <mergeCell ref="M56:O56"/>
    <mergeCell ref="J46:L46"/>
    <mergeCell ref="J53:L53"/>
    <mergeCell ref="M53:O53"/>
    <mergeCell ref="J47:L47"/>
    <mergeCell ref="B59:F59"/>
    <mergeCell ref="G59:I59"/>
    <mergeCell ref="J59:L59"/>
    <mergeCell ref="G43:I43"/>
    <mergeCell ref="G49:I49"/>
    <mergeCell ref="J49:L49"/>
    <mergeCell ref="G46:I46"/>
    <mergeCell ref="J45:L45"/>
    <mergeCell ref="G55:I55"/>
    <mergeCell ref="G52:I52"/>
    <mergeCell ref="B46:F46"/>
    <mergeCell ref="G13:I13"/>
    <mergeCell ref="G22:I22"/>
    <mergeCell ref="B10:F10"/>
    <mergeCell ref="B11:F11"/>
    <mergeCell ref="A15:F15"/>
    <mergeCell ref="B14:F14"/>
    <mergeCell ref="B19:F19"/>
    <mergeCell ref="A1:O1"/>
    <mergeCell ref="A2:O2"/>
    <mergeCell ref="J9:L9"/>
    <mergeCell ref="M9:O9"/>
    <mergeCell ref="A4:O4"/>
    <mergeCell ref="A5:O5"/>
    <mergeCell ref="A3:O3"/>
    <mergeCell ref="A6:F6"/>
    <mergeCell ref="M6:O6"/>
    <mergeCell ref="M7:O7"/>
    <mergeCell ref="G39:I39"/>
    <mergeCell ref="B20:F20"/>
    <mergeCell ref="B22:F22"/>
    <mergeCell ref="A25:O25"/>
    <mergeCell ref="J23:L23"/>
    <mergeCell ref="J22:L22"/>
    <mergeCell ref="M22:O22"/>
    <mergeCell ref="B38:F38"/>
    <mergeCell ref="J39:L39"/>
    <mergeCell ref="A35:M35"/>
    <mergeCell ref="G37:I37"/>
    <mergeCell ref="A40:O40"/>
    <mergeCell ref="G36:I36"/>
    <mergeCell ref="J52:L52"/>
    <mergeCell ref="J43:L43"/>
    <mergeCell ref="M50:O50"/>
    <mergeCell ref="A50:F50"/>
    <mergeCell ref="A42:A49"/>
    <mergeCell ref="B42:F42"/>
    <mergeCell ref="B44:F44"/>
    <mergeCell ref="B47:F47"/>
    <mergeCell ref="B49:F49"/>
    <mergeCell ref="B48:F48"/>
    <mergeCell ref="A39:F39"/>
    <mergeCell ref="M41:O41"/>
    <mergeCell ref="M43:O43"/>
    <mergeCell ref="M44:O44"/>
    <mergeCell ref="M49:O49"/>
    <mergeCell ref="J42:L42"/>
    <mergeCell ref="B7:F7"/>
    <mergeCell ref="G8:I8"/>
    <mergeCell ref="G9:I9"/>
    <mergeCell ref="B9:F9"/>
    <mergeCell ref="B8:F8"/>
    <mergeCell ref="B12:F12"/>
    <mergeCell ref="B13:F13"/>
    <mergeCell ref="G11:I11"/>
    <mergeCell ref="G53:I53"/>
    <mergeCell ref="G41:I41"/>
    <mergeCell ref="G42:I42"/>
    <mergeCell ref="G44:I44"/>
    <mergeCell ref="G48:I48"/>
    <mergeCell ref="G45:I45"/>
    <mergeCell ref="G23:I23"/>
    <mergeCell ref="G20:I20"/>
    <mergeCell ref="J14:L14"/>
    <mergeCell ref="G18:I18"/>
    <mergeCell ref="G15:I15"/>
    <mergeCell ref="J17:L17"/>
    <mergeCell ref="A16:O16"/>
    <mergeCell ref="A17:F17"/>
    <mergeCell ref="B18:F18"/>
    <mergeCell ref="A7:A14"/>
    <mergeCell ref="G14:I14"/>
    <mergeCell ref="M8:O8"/>
    <mergeCell ref="J7:L7"/>
    <mergeCell ref="G6:I6"/>
    <mergeCell ref="G12:I12"/>
    <mergeCell ref="J11:L11"/>
    <mergeCell ref="J8:L8"/>
    <mergeCell ref="G7:I7"/>
    <mergeCell ref="J6:L6"/>
    <mergeCell ref="G10:I10"/>
    <mergeCell ref="A18:A23"/>
    <mergeCell ref="B21:F21"/>
    <mergeCell ref="B23:F23"/>
    <mergeCell ref="G17:I17"/>
    <mergeCell ref="M18:O18"/>
    <mergeCell ref="M17:O17"/>
    <mergeCell ref="G19:I19"/>
    <mergeCell ref="J18:L18"/>
    <mergeCell ref="J15:L15"/>
    <mergeCell ref="M15:O15"/>
    <mergeCell ref="J10:L10"/>
    <mergeCell ref="M10:O10"/>
    <mergeCell ref="M11:O11"/>
    <mergeCell ref="M14:O14"/>
    <mergeCell ref="J12:L12"/>
    <mergeCell ref="M12:O12"/>
    <mergeCell ref="J13:L13"/>
    <mergeCell ref="M13:O13"/>
    <mergeCell ref="A24:F24"/>
    <mergeCell ref="G24:I24"/>
    <mergeCell ref="M23:O23"/>
    <mergeCell ref="M19:O19"/>
    <mergeCell ref="G21:I21"/>
    <mergeCell ref="J21:L21"/>
    <mergeCell ref="M21:O21"/>
    <mergeCell ref="J20:L20"/>
    <mergeCell ref="M20:O20"/>
    <mergeCell ref="J19:L19"/>
    <mergeCell ref="J26:L26"/>
    <mergeCell ref="M26:O26"/>
    <mergeCell ref="A31:F31"/>
    <mergeCell ref="G27:I27"/>
    <mergeCell ref="G26:I26"/>
    <mergeCell ref="J27:L27"/>
    <mergeCell ref="M27:O27"/>
    <mergeCell ref="A29:F29"/>
    <mergeCell ref="A27:A28"/>
    <mergeCell ref="B27:F27"/>
    <mergeCell ref="M32:O32"/>
    <mergeCell ref="J24:L24"/>
    <mergeCell ref="M24:O24"/>
    <mergeCell ref="M31:O31"/>
    <mergeCell ref="M29:O29"/>
    <mergeCell ref="M28:O28"/>
    <mergeCell ref="A30:O30"/>
    <mergeCell ref="B32:F32"/>
    <mergeCell ref="A26:F26"/>
    <mergeCell ref="B28:F28"/>
    <mergeCell ref="J32:L32"/>
    <mergeCell ref="G32:I32"/>
    <mergeCell ref="G28:I28"/>
    <mergeCell ref="A34:F34"/>
    <mergeCell ref="G34:I34"/>
    <mergeCell ref="J33:L33"/>
    <mergeCell ref="J34:L34"/>
    <mergeCell ref="B33:F33"/>
    <mergeCell ref="A32:A33"/>
    <mergeCell ref="J28:L28"/>
    <mergeCell ref="J29:L29"/>
    <mergeCell ref="G31:I31"/>
    <mergeCell ref="J31:L31"/>
    <mergeCell ref="G29:I29"/>
    <mergeCell ref="J48:L48"/>
    <mergeCell ref="M33:O33"/>
    <mergeCell ref="G33:I33"/>
    <mergeCell ref="M39:O39"/>
    <mergeCell ref="M42:O42"/>
    <mergeCell ref="M34:O34"/>
    <mergeCell ref="J37:L37"/>
    <mergeCell ref="M37:O37"/>
    <mergeCell ref="A37:A38"/>
    <mergeCell ref="B37:F37"/>
    <mergeCell ref="M54:O54"/>
    <mergeCell ref="J57:L57"/>
    <mergeCell ref="M57:O57"/>
    <mergeCell ref="J55:L55"/>
    <mergeCell ref="M55:O55"/>
    <mergeCell ref="J56:L56"/>
    <mergeCell ref="A36:F36"/>
    <mergeCell ref="A51:O51"/>
    <mergeCell ref="A52:F52"/>
    <mergeCell ref="A53:A58"/>
    <mergeCell ref="J36:L36"/>
    <mergeCell ref="M36:O36"/>
    <mergeCell ref="G38:I38"/>
    <mergeCell ref="J54:L54"/>
    <mergeCell ref="B53:F53"/>
    <mergeCell ref="J38:L38"/>
    <mergeCell ref="B70:F70"/>
    <mergeCell ref="B71:F71"/>
    <mergeCell ref="A79:O79"/>
    <mergeCell ref="A78:F78"/>
    <mergeCell ref="G78:I78"/>
    <mergeCell ref="M78:O78"/>
    <mergeCell ref="G70:I70"/>
    <mergeCell ref="J70:L70"/>
    <mergeCell ref="M75:O75"/>
    <mergeCell ref="B77:F77"/>
    <mergeCell ref="G58:I58"/>
    <mergeCell ref="J58:L58"/>
    <mergeCell ref="J60:L60"/>
    <mergeCell ref="G67:I67"/>
    <mergeCell ref="G62:I62"/>
    <mergeCell ref="J62:L62"/>
    <mergeCell ref="G63:I63"/>
    <mergeCell ref="M58:O58"/>
    <mergeCell ref="B55:F55"/>
    <mergeCell ref="J50:L50"/>
    <mergeCell ref="B43:F43"/>
    <mergeCell ref="B56:F56"/>
    <mergeCell ref="B57:F57"/>
    <mergeCell ref="G56:I56"/>
    <mergeCell ref="B58:F58"/>
    <mergeCell ref="G57:I57"/>
    <mergeCell ref="B54:F54"/>
    <mergeCell ref="M60:O60"/>
    <mergeCell ref="A67:F67"/>
    <mergeCell ref="A68:A77"/>
    <mergeCell ref="B76:F76"/>
    <mergeCell ref="A66:O66"/>
    <mergeCell ref="J67:L67"/>
    <mergeCell ref="G69:I69"/>
    <mergeCell ref="A60:F60"/>
    <mergeCell ref="G60:I60"/>
    <mergeCell ref="A61:O61"/>
    <mergeCell ref="M67:O67"/>
    <mergeCell ref="B68:F68"/>
    <mergeCell ref="B69:F69"/>
    <mergeCell ref="J68:L68"/>
    <mergeCell ref="M68:O68"/>
    <mergeCell ref="M69:O69"/>
    <mergeCell ref="G68:I68"/>
    <mergeCell ref="J69:L69"/>
    <mergeCell ref="B72:F72"/>
    <mergeCell ref="B81:F81"/>
    <mergeCell ref="B75:F75"/>
    <mergeCell ref="A141:O141"/>
    <mergeCell ref="A106:F106"/>
    <mergeCell ref="B107:F107"/>
    <mergeCell ref="B108:F108"/>
    <mergeCell ref="B109:F109"/>
    <mergeCell ref="B110:F110"/>
    <mergeCell ref="B111:F111"/>
    <mergeCell ref="B113:F113"/>
    <mergeCell ref="B115:F115"/>
    <mergeCell ref="G115:I115"/>
    <mergeCell ref="A80:F80"/>
    <mergeCell ref="A81:A84"/>
    <mergeCell ref="A85:F85"/>
    <mergeCell ref="G85:I85"/>
    <mergeCell ref="B82:F82"/>
    <mergeCell ref="B83:F83"/>
    <mergeCell ref="B84:F84"/>
    <mergeCell ref="G80:I80"/>
    <mergeCell ref="G77:I77"/>
    <mergeCell ref="J77:L77"/>
    <mergeCell ref="M77:O77"/>
    <mergeCell ref="G75:I75"/>
    <mergeCell ref="J75:L75"/>
    <mergeCell ref="G76:I76"/>
    <mergeCell ref="J76:L76"/>
    <mergeCell ref="M80:O80"/>
    <mergeCell ref="J80:L80"/>
    <mergeCell ref="G71:I71"/>
    <mergeCell ref="J71:L71"/>
    <mergeCell ref="M71:O71"/>
    <mergeCell ref="M76:O76"/>
    <mergeCell ref="J72:L72"/>
    <mergeCell ref="M72:O72"/>
    <mergeCell ref="G72:I72"/>
    <mergeCell ref="J73:L73"/>
    <mergeCell ref="M73:O73"/>
    <mergeCell ref="G83:I83"/>
    <mergeCell ref="G82:I82"/>
    <mergeCell ref="A86:O86"/>
    <mergeCell ref="M82:O82"/>
    <mergeCell ref="M84:O84"/>
    <mergeCell ref="A87:F87"/>
    <mergeCell ref="M83:O83"/>
    <mergeCell ref="J84:L84"/>
    <mergeCell ref="M85:O85"/>
    <mergeCell ref="G81:I81"/>
    <mergeCell ref="J81:L81"/>
    <mergeCell ref="M81:O81"/>
    <mergeCell ref="G84:I84"/>
    <mergeCell ref="M88:O88"/>
    <mergeCell ref="J88:L88"/>
    <mergeCell ref="J83:L83"/>
    <mergeCell ref="J85:L85"/>
    <mergeCell ref="J82:L82"/>
    <mergeCell ref="G87:I87"/>
    <mergeCell ref="A88:A94"/>
    <mergeCell ref="B88:F88"/>
    <mergeCell ref="B89:F89"/>
    <mergeCell ref="G89:I89"/>
    <mergeCell ref="J91:L91"/>
    <mergeCell ref="J93:L93"/>
    <mergeCell ref="G90:I90"/>
    <mergeCell ref="G92:I92"/>
    <mergeCell ref="G88:I88"/>
    <mergeCell ref="G91:I91"/>
    <mergeCell ref="M89:O89"/>
    <mergeCell ref="M90:O90"/>
    <mergeCell ref="A97:F97"/>
    <mergeCell ref="G97:I97"/>
    <mergeCell ref="J97:L97"/>
    <mergeCell ref="M97:O97"/>
    <mergeCell ref="B92:F92"/>
    <mergeCell ref="G95:I95"/>
    <mergeCell ref="B94:F94"/>
    <mergeCell ref="B90:F90"/>
    <mergeCell ref="M98:O98"/>
    <mergeCell ref="J98:L98"/>
    <mergeCell ref="G98:I98"/>
    <mergeCell ref="B99:F99"/>
    <mergeCell ref="G99:I99"/>
    <mergeCell ref="B100:F100"/>
    <mergeCell ref="G100:I100"/>
    <mergeCell ref="J100:L100"/>
    <mergeCell ref="B102:F102"/>
    <mergeCell ref="G65:I65"/>
    <mergeCell ref="A62:F62"/>
    <mergeCell ref="A63:A64"/>
    <mergeCell ref="B63:F63"/>
    <mergeCell ref="B64:F64"/>
    <mergeCell ref="A65:F65"/>
    <mergeCell ref="B74:F74"/>
    <mergeCell ref="B73:F73"/>
    <mergeCell ref="G73:I73"/>
    <mergeCell ref="M64:O64"/>
    <mergeCell ref="J64:L64"/>
    <mergeCell ref="G64:I64"/>
    <mergeCell ref="M62:O62"/>
    <mergeCell ref="M63:O63"/>
    <mergeCell ref="J63:L63"/>
    <mergeCell ref="M65:O65"/>
    <mergeCell ref="J104:L104"/>
    <mergeCell ref="M104:O104"/>
    <mergeCell ref="M92:O92"/>
    <mergeCell ref="J87:L87"/>
    <mergeCell ref="M87:O87"/>
    <mergeCell ref="J65:L65"/>
    <mergeCell ref="J103:L103"/>
    <mergeCell ref="M103:O103"/>
    <mergeCell ref="J89:L89"/>
    <mergeCell ref="M108:O108"/>
    <mergeCell ref="J115:L115"/>
    <mergeCell ref="M115:O115"/>
    <mergeCell ref="M109:O109"/>
    <mergeCell ref="M110:O110"/>
    <mergeCell ref="J111:L111"/>
    <mergeCell ref="M111:O111"/>
    <mergeCell ref="J109:L109"/>
    <mergeCell ref="M112:O112"/>
    <mergeCell ref="J113:L113"/>
    <mergeCell ref="J106:L106"/>
    <mergeCell ref="M106:O106"/>
    <mergeCell ref="G107:I107"/>
    <mergeCell ref="J107:L107"/>
    <mergeCell ref="M107:O107"/>
    <mergeCell ref="G106:I106"/>
    <mergeCell ref="A119:F119"/>
    <mergeCell ref="A117:F117"/>
    <mergeCell ref="B112:F112"/>
    <mergeCell ref="B116:F116"/>
    <mergeCell ref="A118:O118"/>
    <mergeCell ref="M114:O114"/>
    <mergeCell ref="J117:L117"/>
    <mergeCell ref="M116:O116"/>
    <mergeCell ref="M117:O117"/>
    <mergeCell ref="G113:I113"/>
    <mergeCell ref="M38:O38"/>
    <mergeCell ref="M113:O113"/>
    <mergeCell ref="J112:L112"/>
    <mergeCell ref="G112:I112"/>
    <mergeCell ref="M74:O74"/>
    <mergeCell ref="J74:L74"/>
    <mergeCell ref="G74:I74"/>
    <mergeCell ref="M48:O48"/>
    <mergeCell ref="G108:I108"/>
    <mergeCell ref="J108:L108"/>
    <mergeCell ref="M122:O122"/>
    <mergeCell ref="G124:I124"/>
    <mergeCell ref="J124:L124"/>
    <mergeCell ref="M124:O124"/>
    <mergeCell ref="G123:I123"/>
    <mergeCell ref="G122:I122"/>
    <mergeCell ref="J123:L123"/>
    <mergeCell ref="M123:O123"/>
    <mergeCell ref="G133:I133"/>
    <mergeCell ref="G139:I139"/>
    <mergeCell ref="J122:L122"/>
    <mergeCell ref="J125:L125"/>
    <mergeCell ref="A126:O126"/>
    <mergeCell ref="G129:I129"/>
    <mergeCell ref="J138:L138"/>
    <mergeCell ref="M137:O137"/>
    <mergeCell ref="M138:O138"/>
    <mergeCell ref="G132:I132"/>
    <mergeCell ref="G125:I125"/>
    <mergeCell ref="J99:L99"/>
    <mergeCell ref="J90:L90"/>
    <mergeCell ref="J114:L114"/>
    <mergeCell ref="J120:L120"/>
    <mergeCell ref="G104:I104"/>
    <mergeCell ref="G114:I114"/>
    <mergeCell ref="G110:I110"/>
    <mergeCell ref="J110:L110"/>
    <mergeCell ref="G119:I119"/>
    <mergeCell ref="B131:F131"/>
    <mergeCell ref="J133:L133"/>
    <mergeCell ref="M133:O133"/>
    <mergeCell ref="G135:I135"/>
    <mergeCell ref="J132:L132"/>
    <mergeCell ref="M131:O131"/>
    <mergeCell ref="G131:I131"/>
    <mergeCell ref="J131:L131"/>
    <mergeCell ref="M135:O135"/>
    <mergeCell ref="J135:L135"/>
    <mergeCell ref="B129:F129"/>
    <mergeCell ref="B130:F130"/>
    <mergeCell ref="M125:O125"/>
    <mergeCell ref="B123:F123"/>
    <mergeCell ref="A125:F125"/>
    <mergeCell ref="A120:A124"/>
    <mergeCell ref="B120:F120"/>
    <mergeCell ref="B121:F121"/>
    <mergeCell ref="B124:F124"/>
    <mergeCell ref="B122:F122"/>
    <mergeCell ref="A140:F140"/>
    <mergeCell ref="B132:F132"/>
    <mergeCell ref="B133:F133"/>
    <mergeCell ref="B134:F134"/>
    <mergeCell ref="B137:F137"/>
    <mergeCell ref="B139:F139"/>
    <mergeCell ref="B138:F138"/>
    <mergeCell ref="B135:F135"/>
    <mergeCell ref="B136:F136"/>
    <mergeCell ref="A128:A139"/>
    <mergeCell ref="G134:I134"/>
    <mergeCell ref="J134:L134"/>
    <mergeCell ref="M134:O134"/>
    <mergeCell ref="G138:I138"/>
    <mergeCell ref="J139:L139"/>
    <mergeCell ref="M139:O139"/>
    <mergeCell ref="J137:L137"/>
    <mergeCell ref="M120:O120"/>
    <mergeCell ref="J116:L116"/>
    <mergeCell ref="G121:I121"/>
    <mergeCell ref="J121:L121"/>
    <mergeCell ref="G116:I116"/>
    <mergeCell ref="M121:O121"/>
    <mergeCell ref="G120:I120"/>
    <mergeCell ref="M119:O119"/>
    <mergeCell ref="J119:L119"/>
    <mergeCell ref="G117:I117"/>
    <mergeCell ref="G130:I130"/>
    <mergeCell ref="J129:L129"/>
    <mergeCell ref="M129:O129"/>
    <mergeCell ref="J128:L128"/>
    <mergeCell ref="M128:O128"/>
    <mergeCell ref="A127:F127"/>
    <mergeCell ref="B128:F128"/>
    <mergeCell ref="M127:O127"/>
    <mergeCell ref="G128:I128"/>
    <mergeCell ref="J130:L130"/>
    <mergeCell ref="M130:O130"/>
    <mergeCell ref="G127:I127"/>
    <mergeCell ref="J127:L127"/>
    <mergeCell ref="A158:F158"/>
    <mergeCell ref="G158:I158"/>
    <mergeCell ref="G136:I136"/>
    <mergeCell ref="J136:L136"/>
    <mergeCell ref="A142:F142"/>
    <mergeCell ref="B143:F143"/>
    <mergeCell ref="B148:F148"/>
    <mergeCell ref="M158:O158"/>
    <mergeCell ref="G137:I137"/>
    <mergeCell ref="J144:L144"/>
    <mergeCell ref="G142:I142"/>
    <mergeCell ref="J142:L142"/>
    <mergeCell ref="M142:O142"/>
    <mergeCell ref="M143:O143"/>
    <mergeCell ref="J140:L140"/>
    <mergeCell ref="M140:O140"/>
    <mergeCell ref="M136:O136"/>
    <mergeCell ref="J143:L143"/>
    <mergeCell ref="J146:L146"/>
    <mergeCell ref="G140:I140"/>
    <mergeCell ref="A41:F41"/>
    <mergeCell ref="J41:L41"/>
    <mergeCell ref="J44:L44"/>
    <mergeCell ref="B145:F145"/>
    <mergeCell ref="G143:I143"/>
    <mergeCell ref="B144:F144"/>
    <mergeCell ref="B154:F154"/>
    <mergeCell ref="M146:O146"/>
    <mergeCell ref="M144:O144"/>
    <mergeCell ref="G145:I145"/>
    <mergeCell ref="J145:L145"/>
    <mergeCell ref="M145:O145"/>
    <mergeCell ref="B147:F147"/>
    <mergeCell ref="G150:I150"/>
    <mergeCell ref="M132:O132"/>
    <mergeCell ref="B152:F152"/>
    <mergeCell ref="B155:F155"/>
    <mergeCell ref="G147:I147"/>
    <mergeCell ref="G144:I144"/>
    <mergeCell ref="B146:F146"/>
    <mergeCell ref="B149:F149"/>
    <mergeCell ref="J150:L150"/>
    <mergeCell ref="B150:F150"/>
    <mergeCell ref="B151:F151"/>
    <mergeCell ref="B156:F156"/>
    <mergeCell ref="B157:F157"/>
    <mergeCell ref="G146:I146"/>
    <mergeCell ref="G149:I149"/>
    <mergeCell ref="G151:I151"/>
    <mergeCell ref="G153:I153"/>
    <mergeCell ref="G155:I155"/>
    <mergeCell ref="G157:I157"/>
    <mergeCell ref="A159:O159"/>
    <mergeCell ref="A143:A157"/>
    <mergeCell ref="J158:L158"/>
    <mergeCell ref="G148:I148"/>
    <mergeCell ref="J148:L148"/>
    <mergeCell ref="M148:O148"/>
    <mergeCell ref="B153:F153"/>
    <mergeCell ref="J152:L152"/>
    <mergeCell ref="M152:O152"/>
    <mergeCell ref="J153:L153"/>
    <mergeCell ref="G154:I154"/>
    <mergeCell ref="J154:L154"/>
    <mergeCell ref="M154:O154"/>
    <mergeCell ref="J147:L147"/>
    <mergeCell ref="M147:O147"/>
    <mergeCell ref="J149:L149"/>
    <mergeCell ref="M149:O149"/>
    <mergeCell ref="M153:O153"/>
    <mergeCell ref="M150:O150"/>
    <mergeCell ref="G156:I156"/>
    <mergeCell ref="J156:L156"/>
    <mergeCell ref="M156:O156"/>
    <mergeCell ref="J157:L157"/>
    <mergeCell ref="J151:L151"/>
    <mergeCell ref="M151:O151"/>
    <mergeCell ref="G152:I152"/>
    <mergeCell ref="M157:O157"/>
    <mergeCell ref="J155:L155"/>
    <mergeCell ref="M155:O155"/>
  </mergeCells>
  <dataValidations count="1">
    <dataValidation showInputMessage="1" showErrorMessage="1" sqref="P29"/>
  </dataValidations>
  <hyperlinks>
    <hyperlink ref="B38:F38" location="Kfz!A1" tooltip="Zur Berechnung der Kfz-Kosten..." display="Kfz-Kosten laut Berechnung"/>
    <hyperlink ref="B33:F33" location="Mitarbeiter!A1" tooltip="Zur Berechnung der Personalkosten..." display="Personalkosten laut Berechnung"/>
  </hyperlinks>
  <printOptions horizontalCentered="1"/>
  <pageMargins left="0.3937007874015748" right="0.3937007874015748" top="0.5905511811023623" bottom="0.3937007874015748" header="0" footer="0.31496062992125984"/>
  <pageSetup horizontalDpi="1200" verticalDpi="1200" orientation="landscape" paperSize="9" r:id="rId4"/>
  <headerFooter alignWithMargins="0">
    <oddFooter>&amp;C&amp;"Arial,Fett"&amp;8ZAHLEN IM GRIFF FÜR MIKROUNTERNEHMEN | (C) 2008 WIFI UNTERNEHMERSERVICE | WWW.WKO.AT/UNS | Rel. 1.3 | 2011 | Seite &amp;P von &amp;N</oddFooter>
  </headerFooter>
  <rowBreaks count="4" manualBreakCount="4">
    <brk id="35" max="255" man="1"/>
    <brk id="66" max="255" man="1"/>
    <brk id="96" max="255" man="1"/>
    <brk id="126" max="255" man="1"/>
  </rowBreaks>
  <drawing r:id="rId3"/>
  <legacyDrawing r:id="rId2"/>
</worksheet>
</file>

<file path=xl/worksheets/sheet4.xml><?xml version="1.0" encoding="utf-8"?>
<worksheet xmlns="http://schemas.openxmlformats.org/spreadsheetml/2006/main" xmlns:r="http://schemas.openxmlformats.org/officeDocument/2006/relationships">
  <sheetPr>
    <tabColor indexed="62"/>
  </sheetPr>
  <dimension ref="A1:O80"/>
  <sheetViews>
    <sheetView showGridLines="0" showZeros="0" showOutlineSymbols="0" zoomScale="90" zoomScaleNormal="90" zoomScalePageLayoutView="0" workbookViewId="0" topLeftCell="A1">
      <pane ySplit="2" topLeftCell="A3" activePane="bottomLeft" state="frozen"/>
      <selection pane="topLeft" activeCell="A3" sqref="A3:O3"/>
      <selection pane="bottomLeft" activeCell="G7" sqref="G7:I7"/>
    </sheetView>
  </sheetViews>
  <sheetFormatPr defaultColWidth="10.7109375" defaultRowHeight="12.75"/>
  <cols>
    <col min="1" max="1" width="10.7109375" style="31" customWidth="1"/>
    <col min="2" max="2" width="8.7109375" style="31" customWidth="1"/>
    <col min="3" max="6" width="8.7109375" style="32" customWidth="1"/>
    <col min="7" max="7" width="8.7109375" style="33" customWidth="1"/>
    <col min="8" max="8" width="8.7109375" style="70" customWidth="1"/>
    <col min="9" max="9" width="8.7109375" style="34" customWidth="1"/>
    <col min="10" max="13" width="8.7109375" style="32" customWidth="1"/>
    <col min="14" max="14" width="8.7109375" style="71" customWidth="1"/>
    <col min="15" max="15" width="8.7109375" style="32" customWidth="1"/>
    <col min="16" max="16384" width="10.7109375" style="32" customWidth="1"/>
  </cols>
  <sheetData>
    <row r="1" spans="1:15" s="1" customFormat="1" ht="21.75" customHeight="1">
      <c r="A1" s="129" t="s">
        <v>265</v>
      </c>
      <c r="B1" s="129"/>
      <c r="C1" s="129"/>
      <c r="D1" s="129"/>
      <c r="E1" s="129"/>
      <c r="F1" s="129"/>
      <c r="G1" s="129"/>
      <c r="H1" s="129"/>
      <c r="I1" s="129"/>
      <c r="J1" s="129"/>
      <c r="K1" s="129"/>
      <c r="L1" s="129"/>
      <c r="M1" s="129"/>
      <c r="N1" s="129"/>
      <c r="O1" s="129"/>
    </row>
    <row r="2" spans="1:15" s="1" customFormat="1" ht="21.75" customHeight="1">
      <c r="A2" s="130" t="str">
        <f>IF(Start!B12="","FIRMA: keine Eingabe...",CONCATENATE("FIRMA: ",Start!B12,", ",Start!B14," ",Start!D14))</f>
        <v>FIRMA: keine Eingabe...</v>
      </c>
      <c r="B2" s="131"/>
      <c r="C2" s="131"/>
      <c r="D2" s="131"/>
      <c r="E2" s="131"/>
      <c r="F2" s="131"/>
      <c r="G2" s="131"/>
      <c r="H2" s="131"/>
      <c r="I2" s="131"/>
      <c r="J2" s="131"/>
      <c r="K2" s="131"/>
      <c r="L2" s="131"/>
      <c r="M2" s="131"/>
      <c r="N2" s="131"/>
      <c r="O2" s="131"/>
    </row>
    <row r="3" spans="1:15" s="12" customFormat="1" ht="13.5" customHeight="1">
      <c r="A3" s="204"/>
      <c r="B3" s="205"/>
      <c r="C3" s="205"/>
      <c r="D3" s="205"/>
      <c r="E3" s="205"/>
      <c r="F3" s="205"/>
      <c r="G3" s="205"/>
      <c r="H3" s="205"/>
      <c r="I3" s="205"/>
      <c r="J3" s="205"/>
      <c r="K3" s="205"/>
      <c r="L3" s="205"/>
      <c r="M3" s="205"/>
      <c r="N3" s="205"/>
      <c r="O3" s="205"/>
    </row>
    <row r="4" spans="1:15" s="94" customFormat="1" ht="27.75" customHeight="1">
      <c r="A4" s="152" t="s">
        <v>228</v>
      </c>
      <c r="B4" s="153"/>
      <c r="C4" s="153"/>
      <c r="D4" s="153"/>
      <c r="E4" s="153"/>
      <c r="F4" s="153"/>
      <c r="G4" s="153"/>
      <c r="H4" s="153"/>
      <c r="I4" s="153"/>
      <c r="J4" s="153"/>
      <c r="K4" s="153"/>
      <c r="L4" s="153"/>
      <c r="M4" s="153"/>
      <c r="N4" s="153"/>
      <c r="O4" s="154"/>
    </row>
    <row r="5" spans="1:15" s="12" customFormat="1" ht="13.5" customHeight="1">
      <c r="A5" s="206"/>
      <c r="B5" s="206"/>
      <c r="C5" s="206"/>
      <c r="D5" s="206"/>
      <c r="E5" s="206"/>
      <c r="F5" s="206"/>
      <c r="G5" s="206"/>
      <c r="H5" s="206"/>
      <c r="I5" s="206"/>
      <c r="J5" s="206"/>
      <c r="K5" s="206"/>
      <c r="L5" s="206"/>
      <c r="M5" s="206"/>
      <c r="N5" s="206"/>
      <c r="O5" s="206"/>
    </row>
    <row r="6" spans="1:15" s="13" customFormat="1" ht="13.5" customHeight="1">
      <c r="A6" s="150" t="s">
        <v>93</v>
      </c>
      <c r="B6" s="167"/>
      <c r="C6" s="167"/>
      <c r="D6" s="167"/>
      <c r="E6" s="167"/>
      <c r="F6" s="167"/>
      <c r="G6" s="168" t="s">
        <v>30</v>
      </c>
      <c r="H6" s="168"/>
      <c r="I6" s="168"/>
      <c r="J6" s="148" t="s">
        <v>31</v>
      </c>
      <c r="K6" s="148"/>
      <c r="L6" s="148"/>
      <c r="M6" s="148" t="s">
        <v>3</v>
      </c>
      <c r="N6" s="148"/>
      <c r="O6" s="149"/>
    </row>
    <row r="7" spans="1:15" s="1" customFormat="1" ht="13.5" customHeight="1">
      <c r="A7" s="143"/>
      <c r="B7" s="166" t="s">
        <v>89</v>
      </c>
      <c r="C7" s="166"/>
      <c r="D7" s="166"/>
      <c r="E7" s="166"/>
      <c r="F7" s="166"/>
      <c r="G7" s="134"/>
      <c r="H7" s="134"/>
      <c r="I7" s="134"/>
      <c r="J7" s="135">
        <f aca="true" t="shared" si="0" ref="J7:J12">IF(G7="","",G7*12)</f>
      </c>
      <c r="K7" s="135"/>
      <c r="L7" s="135"/>
      <c r="M7" s="136">
        <f aca="true" t="shared" si="1" ref="M7:M12">IF(G7="","",J7/$J$75)</f>
      </c>
      <c r="N7" s="136"/>
      <c r="O7" s="136"/>
    </row>
    <row r="8" spans="1:15" s="1" customFormat="1" ht="13.5" customHeight="1">
      <c r="A8" s="143"/>
      <c r="B8" s="166" t="s">
        <v>90</v>
      </c>
      <c r="C8" s="166"/>
      <c r="D8" s="166"/>
      <c r="E8" s="166"/>
      <c r="F8" s="166"/>
      <c r="G8" s="134"/>
      <c r="H8" s="134"/>
      <c r="I8" s="134"/>
      <c r="J8" s="135">
        <f t="shared" si="0"/>
      </c>
      <c r="K8" s="135"/>
      <c r="L8" s="135"/>
      <c r="M8" s="136">
        <f t="shared" si="1"/>
      </c>
      <c r="N8" s="136"/>
      <c r="O8" s="136"/>
    </row>
    <row r="9" spans="1:15" s="1" customFormat="1" ht="13.5" customHeight="1">
      <c r="A9" s="143"/>
      <c r="B9" s="166" t="s">
        <v>91</v>
      </c>
      <c r="C9" s="166"/>
      <c r="D9" s="166"/>
      <c r="E9" s="166"/>
      <c r="F9" s="166"/>
      <c r="G9" s="134"/>
      <c r="H9" s="134"/>
      <c r="I9" s="134"/>
      <c r="J9" s="135">
        <f t="shared" si="0"/>
      </c>
      <c r="K9" s="135"/>
      <c r="L9" s="135"/>
      <c r="M9" s="136">
        <f t="shared" si="1"/>
      </c>
      <c r="N9" s="136"/>
      <c r="O9" s="136"/>
    </row>
    <row r="10" spans="1:15" s="1" customFormat="1" ht="13.5" customHeight="1">
      <c r="A10" s="143"/>
      <c r="B10" s="166" t="s">
        <v>92</v>
      </c>
      <c r="C10" s="166"/>
      <c r="D10" s="166"/>
      <c r="E10" s="166"/>
      <c r="F10" s="166"/>
      <c r="G10" s="134"/>
      <c r="H10" s="134"/>
      <c r="I10" s="134"/>
      <c r="J10" s="135">
        <f t="shared" si="0"/>
      </c>
      <c r="K10" s="135"/>
      <c r="L10" s="135"/>
      <c r="M10" s="136">
        <f t="shared" si="1"/>
      </c>
      <c r="N10" s="136"/>
      <c r="O10" s="136"/>
    </row>
    <row r="11" spans="1:15" s="1" customFormat="1" ht="13.5" customHeight="1">
      <c r="A11" s="143"/>
      <c r="B11" s="166" t="s">
        <v>284</v>
      </c>
      <c r="C11" s="166"/>
      <c r="D11" s="166"/>
      <c r="E11" s="166"/>
      <c r="F11" s="166"/>
      <c r="G11" s="134"/>
      <c r="H11" s="134"/>
      <c r="I11" s="134"/>
      <c r="J11" s="135">
        <f t="shared" si="0"/>
      </c>
      <c r="K11" s="135"/>
      <c r="L11" s="135"/>
      <c r="M11" s="136">
        <f t="shared" si="1"/>
      </c>
      <c r="N11" s="136"/>
      <c r="O11" s="136"/>
    </row>
    <row r="12" spans="1:15" s="1" customFormat="1" ht="13.5" customHeight="1">
      <c r="A12" s="143"/>
      <c r="B12" s="186" t="s">
        <v>177</v>
      </c>
      <c r="C12" s="187"/>
      <c r="D12" s="187"/>
      <c r="E12" s="187"/>
      <c r="F12" s="188"/>
      <c r="G12" s="134"/>
      <c r="H12" s="134"/>
      <c r="I12" s="134"/>
      <c r="J12" s="135">
        <f t="shared" si="0"/>
      </c>
      <c r="K12" s="135"/>
      <c r="L12" s="135"/>
      <c r="M12" s="136">
        <f t="shared" si="1"/>
      </c>
      <c r="N12" s="136"/>
      <c r="O12" s="136"/>
    </row>
    <row r="13" spans="1:15" s="13" customFormat="1" ht="13.5" customHeight="1">
      <c r="A13" s="137" t="s">
        <v>2</v>
      </c>
      <c r="B13" s="138"/>
      <c r="C13" s="138"/>
      <c r="D13" s="138"/>
      <c r="E13" s="138"/>
      <c r="F13" s="138"/>
      <c r="G13" s="139">
        <f>IF(SUM(G7:I12)=0,"",SUM(G7:I12))</f>
      </c>
      <c r="H13" s="139"/>
      <c r="I13" s="139"/>
      <c r="J13" s="140">
        <f>IF(SUM(J7:L12)=0,"",SUM(J7:L12))</f>
      </c>
      <c r="K13" s="140"/>
      <c r="L13" s="140"/>
      <c r="M13" s="141">
        <f>IF(SUM(M7:O12)=0,"",SUM(M7:O12))</f>
      </c>
      <c r="N13" s="141"/>
      <c r="O13" s="141"/>
    </row>
    <row r="14" spans="1:15" s="1" customFormat="1" ht="13.5" customHeight="1">
      <c r="A14" s="163"/>
      <c r="B14" s="164"/>
      <c r="C14" s="164"/>
      <c r="D14" s="164"/>
      <c r="E14" s="164"/>
      <c r="F14" s="164"/>
      <c r="G14" s="164"/>
      <c r="H14" s="164"/>
      <c r="I14" s="164"/>
      <c r="J14" s="164"/>
      <c r="K14" s="164"/>
      <c r="L14" s="164"/>
      <c r="M14" s="164"/>
      <c r="N14" s="164"/>
      <c r="O14" s="164"/>
    </row>
    <row r="15" spans="1:15" s="1" customFormat="1" ht="13.5" customHeight="1">
      <c r="A15" s="150" t="s">
        <v>75</v>
      </c>
      <c r="B15" s="167"/>
      <c r="C15" s="167"/>
      <c r="D15" s="167"/>
      <c r="E15" s="167"/>
      <c r="F15" s="167"/>
      <c r="G15" s="168" t="s">
        <v>30</v>
      </c>
      <c r="H15" s="168"/>
      <c r="I15" s="168"/>
      <c r="J15" s="148" t="s">
        <v>31</v>
      </c>
      <c r="K15" s="148"/>
      <c r="L15" s="148"/>
      <c r="M15" s="148" t="s">
        <v>3</v>
      </c>
      <c r="N15" s="148"/>
      <c r="O15" s="149"/>
    </row>
    <row r="16" spans="1:15" s="1" customFormat="1" ht="13.5" customHeight="1">
      <c r="A16" s="143"/>
      <c r="B16" s="166" t="s">
        <v>77</v>
      </c>
      <c r="C16" s="166"/>
      <c r="D16" s="166"/>
      <c r="E16" s="166"/>
      <c r="F16" s="166"/>
      <c r="G16" s="134"/>
      <c r="H16" s="134"/>
      <c r="I16" s="134"/>
      <c r="J16" s="135">
        <f>IF(G16="","",G16*12)</f>
      </c>
      <c r="K16" s="135"/>
      <c r="L16" s="135"/>
      <c r="M16" s="136">
        <f>IF(G16="","",-J16/$J$77)</f>
      </c>
      <c r="N16" s="136"/>
      <c r="O16" s="136"/>
    </row>
    <row r="17" spans="1:15" s="1" customFormat="1" ht="13.5" customHeight="1">
      <c r="A17" s="143"/>
      <c r="B17" s="166" t="s">
        <v>78</v>
      </c>
      <c r="C17" s="166"/>
      <c r="D17" s="166"/>
      <c r="E17" s="166"/>
      <c r="F17" s="166"/>
      <c r="G17" s="134"/>
      <c r="H17" s="134"/>
      <c r="I17" s="134"/>
      <c r="J17" s="135">
        <f aca="true" t="shared" si="2" ref="J17:J26">IF(G17="","",G17*12)</f>
      </c>
      <c r="K17" s="135"/>
      <c r="L17" s="135"/>
      <c r="M17" s="136">
        <f aca="true" t="shared" si="3" ref="M17:M26">IF(G17="","",-J17/$J$77)</f>
      </c>
      <c r="N17" s="136"/>
      <c r="O17" s="136"/>
    </row>
    <row r="18" spans="1:15" s="1" customFormat="1" ht="13.5" customHeight="1">
      <c r="A18" s="143"/>
      <c r="B18" s="166" t="s">
        <v>220</v>
      </c>
      <c r="C18" s="166"/>
      <c r="D18" s="166"/>
      <c r="E18" s="166"/>
      <c r="F18" s="166"/>
      <c r="G18" s="134"/>
      <c r="H18" s="134"/>
      <c r="I18" s="134"/>
      <c r="J18" s="135">
        <f t="shared" si="2"/>
      </c>
      <c r="K18" s="135"/>
      <c r="L18" s="135"/>
      <c r="M18" s="136">
        <f t="shared" si="3"/>
      </c>
      <c r="N18" s="136"/>
      <c r="O18" s="136"/>
    </row>
    <row r="19" spans="1:15" s="1" customFormat="1" ht="13.5" customHeight="1">
      <c r="A19" s="143"/>
      <c r="B19" s="166" t="s">
        <v>45</v>
      </c>
      <c r="C19" s="166"/>
      <c r="D19" s="166"/>
      <c r="E19" s="166"/>
      <c r="F19" s="166"/>
      <c r="G19" s="134"/>
      <c r="H19" s="134"/>
      <c r="I19" s="134"/>
      <c r="J19" s="135">
        <f t="shared" si="2"/>
      </c>
      <c r="K19" s="135"/>
      <c r="L19" s="135"/>
      <c r="M19" s="136">
        <f t="shared" si="3"/>
      </c>
      <c r="N19" s="136"/>
      <c r="O19" s="136"/>
    </row>
    <row r="20" spans="1:15" s="1" customFormat="1" ht="13.5" customHeight="1">
      <c r="A20" s="143"/>
      <c r="B20" s="166" t="s">
        <v>46</v>
      </c>
      <c r="C20" s="166"/>
      <c r="D20" s="166"/>
      <c r="E20" s="166"/>
      <c r="F20" s="166"/>
      <c r="G20" s="134"/>
      <c r="H20" s="134"/>
      <c r="I20" s="134"/>
      <c r="J20" s="135">
        <f t="shared" si="2"/>
      </c>
      <c r="K20" s="135"/>
      <c r="L20" s="135"/>
      <c r="M20" s="136">
        <f t="shared" si="3"/>
      </c>
      <c r="N20" s="136"/>
      <c r="O20" s="136"/>
    </row>
    <row r="21" spans="1:15" s="1" customFormat="1" ht="13.5" customHeight="1">
      <c r="A21" s="143"/>
      <c r="B21" s="166" t="s">
        <v>95</v>
      </c>
      <c r="C21" s="166"/>
      <c r="D21" s="166"/>
      <c r="E21" s="166"/>
      <c r="F21" s="166"/>
      <c r="G21" s="134"/>
      <c r="H21" s="134"/>
      <c r="I21" s="134"/>
      <c r="J21" s="135">
        <f t="shared" si="2"/>
      </c>
      <c r="K21" s="135"/>
      <c r="L21" s="135"/>
      <c r="M21" s="136">
        <f t="shared" si="3"/>
      </c>
      <c r="N21" s="136"/>
      <c r="O21" s="136"/>
    </row>
    <row r="22" spans="1:15" s="1" customFormat="1" ht="13.5" customHeight="1">
      <c r="A22" s="143"/>
      <c r="B22" s="166" t="s">
        <v>14</v>
      </c>
      <c r="C22" s="166"/>
      <c r="D22" s="166"/>
      <c r="E22" s="166"/>
      <c r="F22" s="166"/>
      <c r="G22" s="134"/>
      <c r="H22" s="134"/>
      <c r="I22" s="134"/>
      <c r="J22" s="135">
        <f t="shared" si="2"/>
      </c>
      <c r="K22" s="135"/>
      <c r="L22" s="135"/>
      <c r="M22" s="136">
        <f t="shared" si="3"/>
      </c>
      <c r="N22" s="136"/>
      <c r="O22" s="136"/>
    </row>
    <row r="23" spans="1:15" s="1" customFormat="1" ht="13.5" customHeight="1">
      <c r="A23" s="143"/>
      <c r="B23" s="166" t="s">
        <v>76</v>
      </c>
      <c r="C23" s="166"/>
      <c r="D23" s="166"/>
      <c r="E23" s="166"/>
      <c r="F23" s="166"/>
      <c r="G23" s="134"/>
      <c r="H23" s="134"/>
      <c r="I23" s="134"/>
      <c r="J23" s="135">
        <f t="shared" si="2"/>
      </c>
      <c r="K23" s="135"/>
      <c r="L23" s="135"/>
      <c r="M23" s="136">
        <f t="shared" si="3"/>
      </c>
      <c r="N23" s="136"/>
      <c r="O23" s="136"/>
    </row>
    <row r="24" spans="1:15" s="1" customFormat="1" ht="13.5" customHeight="1">
      <c r="A24" s="143"/>
      <c r="B24" s="166" t="s">
        <v>96</v>
      </c>
      <c r="C24" s="166"/>
      <c r="D24" s="166"/>
      <c r="E24" s="166"/>
      <c r="F24" s="166"/>
      <c r="G24" s="134"/>
      <c r="H24" s="134"/>
      <c r="I24" s="134"/>
      <c r="J24" s="135">
        <f t="shared" si="2"/>
      </c>
      <c r="K24" s="135"/>
      <c r="L24" s="135"/>
      <c r="M24" s="136">
        <f t="shared" si="3"/>
      </c>
      <c r="N24" s="136"/>
      <c r="O24" s="136"/>
    </row>
    <row r="25" spans="1:15" s="1" customFormat="1" ht="13.5" customHeight="1">
      <c r="A25" s="143"/>
      <c r="B25" s="186" t="s">
        <v>177</v>
      </c>
      <c r="C25" s="187"/>
      <c r="D25" s="187"/>
      <c r="E25" s="187"/>
      <c r="F25" s="188"/>
      <c r="G25" s="134"/>
      <c r="H25" s="134"/>
      <c r="I25" s="134"/>
      <c r="J25" s="135">
        <f>IF(G25="","",G25*12)</f>
      </c>
      <c r="K25" s="135"/>
      <c r="L25" s="135"/>
      <c r="M25" s="136">
        <f>IF(G25="","",-J25/$J$77)</f>
      </c>
      <c r="N25" s="136"/>
      <c r="O25" s="136"/>
    </row>
    <row r="26" spans="1:15" s="1" customFormat="1" ht="13.5" customHeight="1">
      <c r="A26" s="143"/>
      <c r="B26" s="186" t="s">
        <v>177</v>
      </c>
      <c r="C26" s="187"/>
      <c r="D26" s="187"/>
      <c r="E26" s="187"/>
      <c r="F26" s="188"/>
      <c r="G26" s="134"/>
      <c r="H26" s="134"/>
      <c r="I26" s="134"/>
      <c r="J26" s="135">
        <f t="shared" si="2"/>
      </c>
      <c r="K26" s="135"/>
      <c r="L26" s="135"/>
      <c r="M26" s="136">
        <f t="shared" si="3"/>
      </c>
      <c r="N26" s="136"/>
      <c r="O26" s="136"/>
    </row>
    <row r="27" spans="1:15" s="1" customFormat="1" ht="13.5" customHeight="1">
      <c r="A27" s="137" t="s">
        <v>2</v>
      </c>
      <c r="B27" s="138"/>
      <c r="C27" s="138"/>
      <c r="D27" s="138"/>
      <c r="E27" s="138"/>
      <c r="F27" s="138"/>
      <c r="G27" s="139">
        <f>IF(SUM(G16:I26)=0,"",SUM(G16:I26))</f>
      </c>
      <c r="H27" s="139"/>
      <c r="I27" s="139"/>
      <c r="J27" s="140">
        <f>IF(SUM(J16:L26)=0,"",SUM(J16:L26))</f>
      </c>
      <c r="K27" s="140"/>
      <c r="L27" s="140"/>
      <c r="M27" s="162">
        <f>IF(SUM(M16:O26)=0,"",SUM(M16:O26))</f>
      </c>
      <c r="N27" s="162"/>
      <c r="O27" s="162"/>
    </row>
    <row r="28" spans="1:15" s="1" customFormat="1" ht="13.5" customHeight="1">
      <c r="A28" s="163"/>
      <c r="B28" s="164"/>
      <c r="C28" s="164"/>
      <c r="D28" s="164"/>
      <c r="E28" s="164"/>
      <c r="F28" s="164"/>
      <c r="G28" s="164"/>
      <c r="H28" s="164"/>
      <c r="I28" s="164"/>
      <c r="J28" s="164"/>
      <c r="K28" s="164"/>
      <c r="L28" s="164"/>
      <c r="M28" s="164"/>
      <c r="N28" s="164"/>
      <c r="O28" s="164"/>
    </row>
    <row r="29" spans="1:15" s="1" customFormat="1" ht="13.5" customHeight="1">
      <c r="A29" s="170" t="s">
        <v>282</v>
      </c>
      <c r="B29" s="171"/>
      <c r="C29" s="171"/>
      <c r="D29" s="171"/>
      <c r="E29" s="171"/>
      <c r="F29" s="171"/>
      <c r="G29" s="168" t="s">
        <v>30</v>
      </c>
      <c r="H29" s="168"/>
      <c r="I29" s="168"/>
      <c r="J29" s="148" t="s">
        <v>31</v>
      </c>
      <c r="K29" s="148"/>
      <c r="L29" s="148"/>
      <c r="M29" s="148" t="s">
        <v>3</v>
      </c>
      <c r="N29" s="148"/>
      <c r="O29" s="149"/>
    </row>
    <row r="30" spans="1:15" s="1" customFormat="1" ht="13.5" customHeight="1">
      <c r="A30" s="143"/>
      <c r="B30" s="198" t="s">
        <v>21</v>
      </c>
      <c r="C30" s="198"/>
      <c r="D30" s="198"/>
      <c r="E30" s="198"/>
      <c r="F30" s="198"/>
      <c r="G30" s="203">
        <f>IF(Kfz!N25="","",Kfz!N25/12)</f>
      </c>
      <c r="H30" s="203"/>
      <c r="I30" s="203"/>
      <c r="J30" s="135">
        <f>IF(G30="","",G30*12)</f>
      </c>
      <c r="K30" s="135"/>
      <c r="L30" s="135"/>
      <c r="M30" s="136">
        <f>IF(G30="","",-J30/$J$77)</f>
      </c>
      <c r="N30" s="136"/>
      <c r="O30" s="136"/>
    </row>
    <row r="31" spans="1:15" s="1" customFormat="1" ht="13.5" customHeight="1">
      <c r="A31" s="143"/>
      <c r="B31" s="166" t="s">
        <v>79</v>
      </c>
      <c r="C31" s="166"/>
      <c r="D31" s="166"/>
      <c r="E31" s="166"/>
      <c r="F31" s="166"/>
      <c r="G31" s="134"/>
      <c r="H31" s="134"/>
      <c r="I31" s="134"/>
      <c r="J31" s="135">
        <f>IF(G31="","",G31*12)</f>
      </c>
      <c r="K31" s="135"/>
      <c r="L31" s="135"/>
      <c r="M31" s="136">
        <f>IF(G31="","",-J31/$J$77)</f>
      </c>
      <c r="N31" s="136"/>
      <c r="O31" s="136"/>
    </row>
    <row r="32" spans="1:15" s="1" customFormat="1" ht="13.5" customHeight="1">
      <c r="A32" s="143"/>
      <c r="B32" s="186" t="s">
        <v>177</v>
      </c>
      <c r="C32" s="187"/>
      <c r="D32" s="187"/>
      <c r="E32" s="187"/>
      <c r="F32" s="188"/>
      <c r="G32" s="134"/>
      <c r="H32" s="134"/>
      <c r="I32" s="134"/>
      <c r="J32" s="135">
        <f>IF(G32="","",G32*12)</f>
      </c>
      <c r="K32" s="135"/>
      <c r="L32" s="135"/>
      <c r="M32" s="136">
        <f>IF(G32="","",-J32/$J$77)</f>
      </c>
      <c r="N32" s="136"/>
      <c r="O32" s="136"/>
    </row>
    <row r="33" spans="1:15" s="1" customFormat="1" ht="13.5" customHeight="1">
      <c r="A33" s="137" t="s">
        <v>2</v>
      </c>
      <c r="B33" s="138"/>
      <c r="C33" s="138"/>
      <c r="D33" s="138"/>
      <c r="E33" s="138"/>
      <c r="F33" s="138"/>
      <c r="G33" s="139">
        <f>IF(SUM(G30:I32)=0,"",SUM(G30:I32))</f>
      </c>
      <c r="H33" s="139"/>
      <c r="I33" s="139"/>
      <c r="J33" s="140">
        <f>IF(SUM(J30:L32)=0,"",SUM(J30:L32))</f>
      </c>
      <c r="K33" s="140"/>
      <c r="L33" s="140"/>
      <c r="M33" s="162">
        <f>IF(SUM(M30:O32)=0,"",SUM(M30:O32))</f>
      </c>
      <c r="N33" s="162"/>
      <c r="O33" s="162"/>
    </row>
    <row r="34" spans="1:15" s="1" customFormat="1" ht="13.5" customHeight="1">
      <c r="A34" s="163"/>
      <c r="B34" s="164"/>
      <c r="C34" s="164"/>
      <c r="D34" s="164"/>
      <c r="E34" s="164"/>
      <c r="F34" s="164"/>
      <c r="G34" s="164"/>
      <c r="H34" s="164"/>
      <c r="I34" s="164"/>
      <c r="J34" s="164"/>
      <c r="K34" s="164"/>
      <c r="L34" s="164"/>
      <c r="M34" s="164"/>
      <c r="N34" s="164"/>
      <c r="O34" s="164"/>
    </row>
    <row r="35" spans="1:15" s="1" customFormat="1" ht="13.5" customHeight="1">
      <c r="A35" s="150" t="s">
        <v>83</v>
      </c>
      <c r="B35" s="167"/>
      <c r="C35" s="167"/>
      <c r="D35" s="167"/>
      <c r="E35" s="167"/>
      <c r="F35" s="167"/>
      <c r="G35" s="168" t="s">
        <v>30</v>
      </c>
      <c r="H35" s="168"/>
      <c r="I35" s="168"/>
      <c r="J35" s="148" t="s">
        <v>31</v>
      </c>
      <c r="K35" s="148"/>
      <c r="L35" s="148"/>
      <c r="M35" s="148" t="s">
        <v>3</v>
      </c>
      <c r="N35" s="148"/>
      <c r="O35" s="149"/>
    </row>
    <row r="36" spans="1:15" s="1" customFormat="1" ht="13.5" customHeight="1">
      <c r="A36" s="143"/>
      <c r="B36" s="166" t="s">
        <v>80</v>
      </c>
      <c r="C36" s="166"/>
      <c r="D36" s="166"/>
      <c r="E36" s="166"/>
      <c r="F36" s="166"/>
      <c r="G36" s="134"/>
      <c r="H36" s="134"/>
      <c r="I36" s="134"/>
      <c r="J36" s="135">
        <f>IF(G36="","",G36*12)</f>
      </c>
      <c r="K36" s="135"/>
      <c r="L36" s="135"/>
      <c r="M36" s="136">
        <f>IF(G36="","",-J36/$J$77)</f>
      </c>
      <c r="N36" s="136"/>
      <c r="O36" s="136"/>
    </row>
    <row r="37" spans="1:15" s="1" customFormat="1" ht="13.5" customHeight="1">
      <c r="A37" s="143"/>
      <c r="B37" s="166" t="s">
        <v>81</v>
      </c>
      <c r="C37" s="166"/>
      <c r="D37" s="166"/>
      <c r="E37" s="166"/>
      <c r="F37" s="166"/>
      <c r="G37" s="134"/>
      <c r="H37" s="134"/>
      <c r="I37" s="134"/>
      <c r="J37" s="135">
        <f aca="true" t="shared" si="4" ref="J37:J43">IF(G37="","",G37*12)</f>
      </c>
      <c r="K37" s="135"/>
      <c r="L37" s="135"/>
      <c r="M37" s="136">
        <f aca="true" t="shared" si="5" ref="M37:M43">IF(G37="","",-J37/$J$77)</f>
      </c>
      <c r="N37" s="136"/>
      <c r="O37" s="136"/>
    </row>
    <row r="38" spans="1:15" s="1" customFormat="1" ht="13.5" customHeight="1">
      <c r="A38" s="143"/>
      <c r="B38" s="166" t="s">
        <v>116</v>
      </c>
      <c r="C38" s="166"/>
      <c r="D38" s="166"/>
      <c r="E38" s="166"/>
      <c r="F38" s="166"/>
      <c r="G38" s="134"/>
      <c r="H38" s="134"/>
      <c r="I38" s="134"/>
      <c r="J38" s="135">
        <f t="shared" si="4"/>
      </c>
      <c r="K38" s="135"/>
      <c r="L38" s="135"/>
      <c r="M38" s="136">
        <f t="shared" si="5"/>
      </c>
      <c r="N38" s="136"/>
      <c r="O38" s="136"/>
    </row>
    <row r="39" spans="1:15" s="1" customFormat="1" ht="13.5" customHeight="1">
      <c r="A39" s="143"/>
      <c r="B39" s="166" t="s">
        <v>97</v>
      </c>
      <c r="C39" s="166"/>
      <c r="D39" s="166"/>
      <c r="E39" s="166"/>
      <c r="F39" s="166"/>
      <c r="G39" s="134"/>
      <c r="H39" s="134"/>
      <c r="I39" s="134"/>
      <c r="J39" s="135">
        <f t="shared" si="4"/>
      </c>
      <c r="K39" s="135"/>
      <c r="L39" s="135"/>
      <c r="M39" s="136">
        <f t="shared" si="5"/>
      </c>
      <c r="N39" s="136"/>
      <c r="O39" s="136"/>
    </row>
    <row r="40" spans="1:15" s="1" customFormat="1" ht="13.5" customHeight="1">
      <c r="A40" s="143"/>
      <c r="B40" s="166" t="s">
        <v>82</v>
      </c>
      <c r="C40" s="166"/>
      <c r="D40" s="166"/>
      <c r="E40" s="166"/>
      <c r="F40" s="166"/>
      <c r="G40" s="134"/>
      <c r="H40" s="134"/>
      <c r="I40" s="134"/>
      <c r="J40" s="135">
        <f t="shared" si="4"/>
      </c>
      <c r="K40" s="135"/>
      <c r="L40" s="135"/>
      <c r="M40" s="136">
        <f t="shared" si="5"/>
      </c>
      <c r="N40" s="136"/>
      <c r="O40" s="136"/>
    </row>
    <row r="41" spans="1:15" s="1" customFormat="1" ht="13.5" customHeight="1">
      <c r="A41" s="143"/>
      <c r="B41" s="166" t="s">
        <v>98</v>
      </c>
      <c r="C41" s="166"/>
      <c r="D41" s="166"/>
      <c r="E41" s="166"/>
      <c r="F41" s="166"/>
      <c r="G41" s="134"/>
      <c r="H41" s="134"/>
      <c r="I41" s="134"/>
      <c r="J41" s="135">
        <f t="shared" si="4"/>
      </c>
      <c r="K41" s="135"/>
      <c r="L41" s="135"/>
      <c r="M41" s="136">
        <f t="shared" si="5"/>
      </c>
      <c r="N41" s="136"/>
      <c r="O41" s="136"/>
    </row>
    <row r="42" spans="1:15" s="1" customFormat="1" ht="13.5" customHeight="1">
      <c r="A42" s="143"/>
      <c r="B42" s="186" t="s">
        <v>177</v>
      </c>
      <c r="C42" s="187"/>
      <c r="D42" s="187"/>
      <c r="E42" s="187"/>
      <c r="F42" s="188"/>
      <c r="G42" s="134"/>
      <c r="H42" s="134"/>
      <c r="I42" s="134"/>
      <c r="J42" s="135">
        <f>IF(G42="","",G42*12)</f>
      </c>
      <c r="K42" s="135"/>
      <c r="L42" s="135"/>
      <c r="M42" s="136">
        <f>IF(G42="","",-J42/$J$77)</f>
      </c>
      <c r="N42" s="136"/>
      <c r="O42" s="136"/>
    </row>
    <row r="43" spans="1:15" s="1" customFormat="1" ht="13.5" customHeight="1">
      <c r="A43" s="143"/>
      <c r="B43" s="186" t="s">
        <v>177</v>
      </c>
      <c r="C43" s="187"/>
      <c r="D43" s="187"/>
      <c r="E43" s="187"/>
      <c r="F43" s="188"/>
      <c r="G43" s="134"/>
      <c r="H43" s="134"/>
      <c r="I43" s="134"/>
      <c r="J43" s="135">
        <f t="shared" si="4"/>
      </c>
      <c r="K43" s="135"/>
      <c r="L43" s="135"/>
      <c r="M43" s="136">
        <f t="shared" si="5"/>
      </c>
      <c r="N43" s="136"/>
      <c r="O43" s="136"/>
    </row>
    <row r="44" spans="1:15" s="1" customFormat="1" ht="13.5" customHeight="1">
      <c r="A44" s="137" t="s">
        <v>2</v>
      </c>
      <c r="B44" s="138"/>
      <c r="C44" s="138"/>
      <c r="D44" s="138"/>
      <c r="E44" s="138"/>
      <c r="F44" s="138"/>
      <c r="G44" s="139">
        <f>IF(SUM(G36:I43)=0,"",SUM(G36:I43))</f>
      </c>
      <c r="H44" s="139"/>
      <c r="I44" s="139"/>
      <c r="J44" s="140">
        <f>IF(SUM(J36:L43)=0,"",SUM(J36:L43))</f>
      </c>
      <c r="K44" s="140"/>
      <c r="L44" s="140"/>
      <c r="M44" s="162">
        <f>IF(SUM(M36:O43)=0,"",SUM(M36:O43))</f>
      </c>
      <c r="N44" s="162"/>
      <c r="O44" s="162"/>
    </row>
    <row r="45" spans="1:15" s="1" customFormat="1" ht="13.5" customHeight="1">
      <c r="A45" s="163"/>
      <c r="B45" s="164"/>
      <c r="C45" s="164"/>
      <c r="D45" s="164"/>
      <c r="E45" s="164"/>
      <c r="F45" s="164"/>
      <c r="G45" s="164"/>
      <c r="H45" s="164"/>
      <c r="I45" s="164"/>
      <c r="J45" s="164"/>
      <c r="K45" s="164"/>
      <c r="L45" s="164"/>
      <c r="M45" s="164"/>
      <c r="N45" s="164"/>
      <c r="O45" s="164"/>
    </row>
    <row r="46" spans="1:15" s="1" customFormat="1" ht="13.5" customHeight="1">
      <c r="A46" s="150" t="s">
        <v>101</v>
      </c>
      <c r="B46" s="167"/>
      <c r="C46" s="167"/>
      <c r="D46" s="167"/>
      <c r="E46" s="167"/>
      <c r="F46" s="167"/>
      <c r="G46" s="168" t="s">
        <v>30</v>
      </c>
      <c r="H46" s="168"/>
      <c r="I46" s="168"/>
      <c r="J46" s="148" t="s">
        <v>31</v>
      </c>
      <c r="K46" s="148"/>
      <c r="L46" s="148"/>
      <c r="M46" s="148" t="s">
        <v>3</v>
      </c>
      <c r="N46" s="148"/>
      <c r="O46" s="149"/>
    </row>
    <row r="47" spans="1:15" s="1" customFormat="1" ht="13.5" customHeight="1">
      <c r="A47" s="143"/>
      <c r="B47" s="166" t="s">
        <v>15</v>
      </c>
      <c r="C47" s="166"/>
      <c r="D47" s="166"/>
      <c r="E47" s="166"/>
      <c r="F47" s="166"/>
      <c r="G47" s="134"/>
      <c r="H47" s="134"/>
      <c r="I47" s="134"/>
      <c r="J47" s="135">
        <f>IF(G47="","",G47*12)</f>
      </c>
      <c r="K47" s="135"/>
      <c r="L47" s="135"/>
      <c r="M47" s="136">
        <f>IF(G47="","",-J47/$J$77)</f>
      </c>
      <c r="N47" s="136"/>
      <c r="O47" s="136"/>
    </row>
    <row r="48" spans="1:15" s="1" customFormat="1" ht="13.5" customHeight="1">
      <c r="A48" s="143"/>
      <c r="B48" s="166" t="s">
        <v>102</v>
      </c>
      <c r="C48" s="166"/>
      <c r="D48" s="166"/>
      <c r="E48" s="166"/>
      <c r="F48" s="166"/>
      <c r="G48" s="134"/>
      <c r="H48" s="134"/>
      <c r="I48" s="134"/>
      <c r="J48" s="135">
        <f>IF(G48="","",G48*12)</f>
      </c>
      <c r="K48" s="135"/>
      <c r="L48" s="135"/>
      <c r="M48" s="136">
        <f>IF(G48="","",-J48/$J$77)</f>
      </c>
      <c r="N48" s="136"/>
      <c r="O48" s="136"/>
    </row>
    <row r="49" spans="1:15" s="1" customFormat="1" ht="13.5" customHeight="1">
      <c r="A49" s="143"/>
      <c r="B49" s="166" t="s">
        <v>84</v>
      </c>
      <c r="C49" s="166"/>
      <c r="D49" s="166"/>
      <c r="E49" s="166"/>
      <c r="F49" s="166"/>
      <c r="G49" s="134"/>
      <c r="H49" s="134"/>
      <c r="I49" s="134"/>
      <c r="J49" s="135">
        <f>IF(G49="","",G49*12)</f>
      </c>
      <c r="K49" s="135"/>
      <c r="L49" s="135"/>
      <c r="M49" s="136">
        <f>IF(G49="","",-J49/$J$77)</f>
      </c>
      <c r="N49" s="136"/>
      <c r="O49" s="136"/>
    </row>
    <row r="50" spans="1:15" s="1" customFormat="1" ht="13.5" customHeight="1">
      <c r="A50" s="143"/>
      <c r="B50" s="166" t="s">
        <v>99</v>
      </c>
      <c r="C50" s="166"/>
      <c r="D50" s="166"/>
      <c r="E50" s="166"/>
      <c r="F50" s="166"/>
      <c r="G50" s="134"/>
      <c r="H50" s="134"/>
      <c r="I50" s="134"/>
      <c r="J50" s="135">
        <f>IF(G50="","",G50*12)</f>
      </c>
      <c r="K50" s="135"/>
      <c r="L50" s="135"/>
      <c r="M50" s="136">
        <f>IF(G50="","",-J50/$J$77)</f>
      </c>
      <c r="N50" s="136"/>
      <c r="O50" s="136"/>
    </row>
    <row r="51" spans="1:15" s="1" customFormat="1" ht="13.5" customHeight="1">
      <c r="A51" s="143"/>
      <c r="B51" s="186" t="s">
        <v>177</v>
      </c>
      <c r="C51" s="187"/>
      <c r="D51" s="187"/>
      <c r="E51" s="187"/>
      <c r="F51" s="188"/>
      <c r="G51" s="134"/>
      <c r="H51" s="134"/>
      <c r="I51" s="134"/>
      <c r="J51" s="135">
        <f>IF(G51="","",G51*12)</f>
      </c>
      <c r="K51" s="135"/>
      <c r="L51" s="135"/>
      <c r="M51" s="136">
        <f>IF(G51="","",-J51/$J$77)</f>
      </c>
      <c r="N51" s="136"/>
      <c r="O51" s="136"/>
    </row>
    <row r="52" spans="1:15" s="1" customFormat="1" ht="13.5" customHeight="1">
      <c r="A52" s="137" t="s">
        <v>2</v>
      </c>
      <c r="B52" s="138"/>
      <c r="C52" s="138"/>
      <c r="D52" s="138"/>
      <c r="E52" s="138"/>
      <c r="F52" s="138"/>
      <c r="G52" s="139">
        <f>IF(SUM(G47:I51)=0,"",SUM(G47:I51))</f>
      </c>
      <c r="H52" s="139"/>
      <c r="I52" s="139"/>
      <c r="J52" s="140">
        <f>IF(SUM(J47:L51)=0,"",SUM(J47:L51))</f>
      </c>
      <c r="K52" s="140"/>
      <c r="L52" s="140"/>
      <c r="M52" s="162">
        <f>IF(SUM(M47:O51)=0,"",SUM(M47:O51))</f>
      </c>
      <c r="N52" s="162"/>
      <c r="O52" s="162"/>
    </row>
    <row r="53" spans="1:15" s="1" customFormat="1" ht="13.5" customHeight="1">
      <c r="A53" s="163"/>
      <c r="B53" s="164"/>
      <c r="C53" s="164"/>
      <c r="D53" s="164"/>
      <c r="E53" s="164"/>
      <c r="F53" s="164"/>
      <c r="G53" s="164"/>
      <c r="H53" s="164"/>
      <c r="I53" s="164"/>
      <c r="J53" s="164"/>
      <c r="K53" s="164"/>
      <c r="L53" s="164"/>
      <c r="M53" s="164"/>
      <c r="N53" s="164"/>
      <c r="O53" s="164"/>
    </row>
    <row r="54" spans="1:15" s="1" customFormat="1" ht="13.5" customHeight="1">
      <c r="A54" s="63" t="s">
        <v>85</v>
      </c>
      <c r="B54" s="64"/>
      <c r="C54" s="64"/>
      <c r="D54" s="64"/>
      <c r="E54" s="64"/>
      <c r="F54" s="64"/>
      <c r="G54" s="168" t="s">
        <v>30</v>
      </c>
      <c r="H54" s="168"/>
      <c r="I54" s="168"/>
      <c r="J54" s="148" t="s">
        <v>31</v>
      </c>
      <c r="K54" s="148"/>
      <c r="L54" s="148"/>
      <c r="M54" s="65" t="s">
        <v>3</v>
      </c>
      <c r="N54" s="65"/>
      <c r="O54" s="66"/>
    </row>
    <row r="55" spans="1:15" s="1" customFormat="1" ht="13.5" customHeight="1">
      <c r="A55" s="143"/>
      <c r="B55" s="166" t="s">
        <v>187</v>
      </c>
      <c r="C55" s="166"/>
      <c r="D55" s="166"/>
      <c r="E55" s="166"/>
      <c r="F55" s="207"/>
      <c r="G55" s="134"/>
      <c r="H55" s="134"/>
      <c r="I55" s="134"/>
      <c r="J55" s="135">
        <f aca="true" t="shared" si="6" ref="J55:J63">IF(G55="","",G55*12)</f>
      </c>
      <c r="K55" s="135"/>
      <c r="L55" s="135"/>
      <c r="M55" s="136">
        <f aca="true" t="shared" si="7" ref="M55:M63">IF(G55="","",-J55/$J$77)</f>
      </c>
      <c r="N55" s="136"/>
      <c r="O55" s="136"/>
    </row>
    <row r="56" spans="1:15" s="1" customFormat="1" ht="13.5" customHeight="1">
      <c r="A56" s="143"/>
      <c r="B56" s="166" t="s">
        <v>86</v>
      </c>
      <c r="C56" s="166"/>
      <c r="D56" s="166"/>
      <c r="E56" s="166"/>
      <c r="F56" s="207"/>
      <c r="G56" s="134"/>
      <c r="H56" s="134"/>
      <c r="I56" s="134"/>
      <c r="J56" s="135">
        <f t="shared" si="6"/>
      </c>
      <c r="K56" s="135"/>
      <c r="L56" s="135"/>
      <c r="M56" s="136">
        <f t="shared" si="7"/>
      </c>
      <c r="N56" s="136"/>
      <c r="O56" s="136"/>
    </row>
    <row r="57" spans="1:15" s="1" customFormat="1" ht="13.5" customHeight="1">
      <c r="A57" s="143"/>
      <c r="B57" s="166" t="s">
        <v>100</v>
      </c>
      <c r="C57" s="166"/>
      <c r="D57" s="166"/>
      <c r="E57" s="166"/>
      <c r="F57" s="207"/>
      <c r="G57" s="134"/>
      <c r="H57" s="134"/>
      <c r="I57" s="134"/>
      <c r="J57" s="135">
        <f t="shared" si="6"/>
      </c>
      <c r="K57" s="135"/>
      <c r="L57" s="135"/>
      <c r="M57" s="136">
        <f t="shared" si="7"/>
      </c>
      <c r="N57" s="136"/>
      <c r="O57" s="136"/>
    </row>
    <row r="58" spans="1:15" s="1" customFormat="1" ht="13.5" customHeight="1">
      <c r="A58" s="143"/>
      <c r="B58" s="166" t="s">
        <v>94</v>
      </c>
      <c r="C58" s="166"/>
      <c r="D58" s="166"/>
      <c r="E58" s="166"/>
      <c r="F58" s="207"/>
      <c r="G58" s="134"/>
      <c r="H58" s="134"/>
      <c r="I58" s="134"/>
      <c r="J58" s="135">
        <f t="shared" si="6"/>
      </c>
      <c r="K58" s="135"/>
      <c r="L58" s="135"/>
      <c r="M58" s="136">
        <f t="shared" si="7"/>
      </c>
      <c r="N58" s="136"/>
      <c r="O58" s="136"/>
    </row>
    <row r="59" spans="1:15" s="1" customFormat="1" ht="13.5" customHeight="1">
      <c r="A59" s="143"/>
      <c r="B59" s="166" t="s">
        <v>87</v>
      </c>
      <c r="C59" s="166"/>
      <c r="D59" s="166"/>
      <c r="E59" s="166"/>
      <c r="F59" s="207"/>
      <c r="G59" s="134"/>
      <c r="H59" s="134"/>
      <c r="I59" s="134"/>
      <c r="J59" s="135">
        <f t="shared" si="6"/>
      </c>
      <c r="K59" s="135"/>
      <c r="L59" s="135"/>
      <c r="M59" s="136">
        <f t="shared" si="7"/>
      </c>
      <c r="N59" s="136"/>
      <c r="O59" s="136"/>
    </row>
    <row r="60" spans="1:15" s="1" customFormat="1" ht="13.5" customHeight="1">
      <c r="A60" s="143"/>
      <c r="B60" s="166" t="s">
        <v>131</v>
      </c>
      <c r="C60" s="166"/>
      <c r="D60" s="166"/>
      <c r="E60" s="166"/>
      <c r="F60" s="207"/>
      <c r="G60" s="134"/>
      <c r="H60" s="134"/>
      <c r="I60" s="134"/>
      <c r="J60" s="135">
        <f t="shared" si="6"/>
      </c>
      <c r="K60" s="135"/>
      <c r="L60" s="135"/>
      <c r="M60" s="136">
        <f t="shared" si="7"/>
      </c>
      <c r="N60" s="136"/>
      <c r="O60" s="136"/>
    </row>
    <row r="61" spans="1:15" s="1" customFormat="1" ht="13.5" customHeight="1">
      <c r="A61" s="143"/>
      <c r="B61" s="208" t="s">
        <v>13</v>
      </c>
      <c r="C61" s="208"/>
      <c r="D61" s="208"/>
      <c r="E61" s="208"/>
      <c r="F61" s="209"/>
      <c r="G61" s="134"/>
      <c r="H61" s="134"/>
      <c r="I61" s="134"/>
      <c r="J61" s="135">
        <f t="shared" si="6"/>
      </c>
      <c r="K61" s="135"/>
      <c r="L61" s="135"/>
      <c r="M61" s="136">
        <f t="shared" si="7"/>
      </c>
      <c r="N61" s="136"/>
      <c r="O61" s="136"/>
    </row>
    <row r="62" spans="1:15" s="1" customFormat="1" ht="13.5" customHeight="1">
      <c r="A62" s="143"/>
      <c r="B62" s="186" t="s">
        <v>177</v>
      </c>
      <c r="C62" s="187"/>
      <c r="D62" s="187"/>
      <c r="E62" s="187"/>
      <c r="F62" s="188"/>
      <c r="G62" s="134"/>
      <c r="H62" s="134"/>
      <c r="I62" s="134"/>
      <c r="J62" s="135">
        <f>IF(G62="","",G62*12)</f>
      </c>
      <c r="K62" s="135"/>
      <c r="L62" s="135"/>
      <c r="M62" s="136">
        <f>IF(G62="","",-J62/$J$77)</f>
      </c>
      <c r="N62" s="136"/>
      <c r="O62" s="136"/>
    </row>
    <row r="63" spans="1:15" s="1" customFormat="1" ht="13.5" customHeight="1">
      <c r="A63" s="143"/>
      <c r="B63" s="186" t="s">
        <v>177</v>
      </c>
      <c r="C63" s="187"/>
      <c r="D63" s="187"/>
      <c r="E63" s="187"/>
      <c r="F63" s="188"/>
      <c r="G63" s="134"/>
      <c r="H63" s="134"/>
      <c r="I63" s="134"/>
      <c r="J63" s="135">
        <f t="shared" si="6"/>
      </c>
      <c r="K63" s="135"/>
      <c r="L63" s="135"/>
      <c r="M63" s="136">
        <f t="shared" si="7"/>
      </c>
      <c r="N63" s="136"/>
      <c r="O63" s="136"/>
    </row>
    <row r="64" spans="1:15" s="1" customFormat="1" ht="13.5" customHeight="1">
      <c r="A64" s="67" t="s">
        <v>2</v>
      </c>
      <c r="B64" s="68"/>
      <c r="C64" s="68"/>
      <c r="D64" s="68"/>
      <c r="E64" s="68"/>
      <c r="F64" s="69"/>
      <c r="G64" s="189">
        <f>IF(SUM(G55:I63)=0,"",SUM(G55:I63))</f>
      </c>
      <c r="H64" s="190"/>
      <c r="I64" s="191"/>
      <c r="J64" s="192">
        <f>IF(SUM(J55:L63)=0,"",SUM(J55:L63))</f>
      </c>
      <c r="K64" s="193"/>
      <c r="L64" s="194"/>
      <c r="M64" s="195">
        <f>IF(SUM(M55:O63)=0,"",SUM(M55:O63))</f>
      </c>
      <c r="N64" s="196"/>
      <c r="O64" s="197"/>
    </row>
    <row r="65" spans="1:15" s="1" customFormat="1" ht="13.5" customHeight="1">
      <c r="A65" s="163"/>
      <c r="B65" s="164"/>
      <c r="C65" s="164"/>
      <c r="D65" s="164"/>
      <c r="E65" s="164"/>
      <c r="F65" s="164"/>
      <c r="G65" s="164"/>
      <c r="H65" s="164"/>
      <c r="I65" s="164"/>
      <c r="J65" s="164"/>
      <c r="K65" s="164"/>
      <c r="L65" s="164"/>
      <c r="M65" s="164"/>
      <c r="N65" s="164"/>
      <c r="O65" s="164"/>
    </row>
    <row r="66" spans="1:15" s="1" customFormat="1" ht="13.5" customHeight="1">
      <c r="A66" s="150" t="s">
        <v>88</v>
      </c>
      <c r="B66" s="167"/>
      <c r="C66" s="167"/>
      <c r="D66" s="167"/>
      <c r="E66" s="167"/>
      <c r="F66" s="167"/>
      <c r="G66" s="168" t="s">
        <v>30</v>
      </c>
      <c r="H66" s="168"/>
      <c r="I66" s="168"/>
      <c r="J66" s="148" t="s">
        <v>31</v>
      </c>
      <c r="K66" s="148"/>
      <c r="L66" s="148"/>
      <c r="M66" s="148" t="s">
        <v>3</v>
      </c>
      <c r="N66" s="148"/>
      <c r="O66" s="149"/>
    </row>
    <row r="67" spans="1:15" s="1" customFormat="1" ht="13.5" customHeight="1">
      <c r="A67" s="143"/>
      <c r="B67" s="166" t="s">
        <v>103</v>
      </c>
      <c r="C67" s="166"/>
      <c r="D67" s="166"/>
      <c r="E67" s="166"/>
      <c r="F67" s="166"/>
      <c r="G67" s="134"/>
      <c r="H67" s="134"/>
      <c r="I67" s="134"/>
      <c r="J67" s="135">
        <f aca="true" t="shared" si="8" ref="J67:J72">IF(G67="","",G67*12)</f>
      </c>
      <c r="K67" s="135"/>
      <c r="L67" s="135"/>
      <c r="M67" s="136">
        <f aca="true" t="shared" si="9" ref="M67:M72">IF(G67="","",-J67/$J$77)</f>
      </c>
      <c r="N67" s="136"/>
      <c r="O67" s="136"/>
    </row>
    <row r="68" spans="1:15" s="1" customFormat="1" ht="13.5" customHeight="1">
      <c r="A68" s="143"/>
      <c r="B68" s="166" t="s">
        <v>283</v>
      </c>
      <c r="C68" s="166"/>
      <c r="D68" s="166"/>
      <c r="E68" s="166"/>
      <c r="F68" s="166"/>
      <c r="G68" s="134"/>
      <c r="H68" s="134"/>
      <c r="I68" s="134"/>
      <c r="J68" s="135">
        <f t="shared" si="8"/>
      </c>
      <c r="K68" s="135"/>
      <c r="L68" s="135"/>
      <c r="M68" s="136">
        <f t="shared" si="9"/>
      </c>
      <c r="N68" s="136"/>
      <c r="O68" s="136"/>
    </row>
    <row r="69" spans="1:15" s="1" customFormat="1" ht="13.5" customHeight="1">
      <c r="A69" s="143"/>
      <c r="B69" s="186" t="s">
        <v>177</v>
      </c>
      <c r="C69" s="187"/>
      <c r="D69" s="187"/>
      <c r="E69" s="187"/>
      <c r="F69" s="188"/>
      <c r="G69" s="134"/>
      <c r="H69" s="134"/>
      <c r="I69" s="134"/>
      <c r="J69" s="135">
        <f t="shared" si="8"/>
      </c>
      <c r="K69" s="135"/>
      <c r="L69" s="135"/>
      <c r="M69" s="136">
        <f t="shared" si="9"/>
      </c>
      <c r="N69" s="136"/>
      <c r="O69" s="136"/>
    </row>
    <row r="70" spans="1:15" s="1" customFormat="1" ht="13.5" customHeight="1">
      <c r="A70" s="143"/>
      <c r="B70" s="186" t="s">
        <v>177</v>
      </c>
      <c r="C70" s="187"/>
      <c r="D70" s="187"/>
      <c r="E70" s="187"/>
      <c r="F70" s="188"/>
      <c r="G70" s="134"/>
      <c r="H70" s="134"/>
      <c r="I70" s="134"/>
      <c r="J70" s="135">
        <f t="shared" si="8"/>
      </c>
      <c r="K70" s="135"/>
      <c r="L70" s="135"/>
      <c r="M70" s="136">
        <f t="shared" si="9"/>
      </c>
      <c r="N70" s="136"/>
      <c r="O70" s="136"/>
    </row>
    <row r="71" spans="1:15" s="1" customFormat="1" ht="13.5" customHeight="1">
      <c r="A71" s="143"/>
      <c r="B71" s="186" t="s">
        <v>177</v>
      </c>
      <c r="C71" s="187"/>
      <c r="D71" s="187"/>
      <c r="E71" s="187"/>
      <c r="F71" s="188"/>
      <c r="G71" s="134"/>
      <c r="H71" s="134"/>
      <c r="I71" s="134"/>
      <c r="J71" s="135">
        <f t="shared" si="8"/>
      </c>
      <c r="K71" s="135"/>
      <c r="L71" s="135"/>
      <c r="M71" s="136">
        <f t="shared" si="9"/>
      </c>
      <c r="N71" s="136"/>
      <c r="O71" s="136"/>
    </row>
    <row r="72" spans="1:15" s="1" customFormat="1" ht="13.5" customHeight="1">
      <c r="A72" s="143"/>
      <c r="B72" s="186" t="s">
        <v>177</v>
      </c>
      <c r="C72" s="187"/>
      <c r="D72" s="187"/>
      <c r="E72" s="187"/>
      <c r="F72" s="188"/>
      <c r="G72" s="134"/>
      <c r="H72" s="134"/>
      <c r="I72" s="134"/>
      <c r="J72" s="135">
        <f t="shared" si="8"/>
      </c>
      <c r="K72" s="135"/>
      <c r="L72" s="135"/>
      <c r="M72" s="136">
        <f t="shared" si="9"/>
      </c>
      <c r="N72" s="136"/>
      <c r="O72" s="136"/>
    </row>
    <row r="73" spans="1:15" s="1" customFormat="1" ht="13.5" customHeight="1">
      <c r="A73" s="137" t="s">
        <v>2</v>
      </c>
      <c r="B73" s="138"/>
      <c r="C73" s="138"/>
      <c r="D73" s="138"/>
      <c r="E73" s="138"/>
      <c r="F73" s="138"/>
      <c r="G73" s="139">
        <f>IF(SUM(G67:I72)=0,"",SUM(G67:I72))</f>
      </c>
      <c r="H73" s="139"/>
      <c r="I73" s="139"/>
      <c r="J73" s="140">
        <f>IF(SUM(J67:L72)=0,"",SUM(J67:L72))</f>
      </c>
      <c r="K73" s="140"/>
      <c r="L73" s="140"/>
      <c r="M73" s="162">
        <f>IF(SUM(M67:O72)=0,"",SUM(M67:O72))</f>
      </c>
      <c r="N73" s="162"/>
      <c r="O73" s="162"/>
    </row>
    <row r="74" spans="1:15" s="1" customFormat="1" ht="13.5" customHeight="1">
      <c r="A74" s="163"/>
      <c r="B74" s="164"/>
      <c r="C74" s="164"/>
      <c r="D74" s="164"/>
      <c r="E74" s="164"/>
      <c r="F74" s="164"/>
      <c r="G74" s="164"/>
      <c r="H74" s="164"/>
      <c r="I74" s="164"/>
      <c r="J74" s="164"/>
      <c r="K74" s="164"/>
      <c r="L74" s="164"/>
      <c r="M74" s="164"/>
      <c r="N74" s="164"/>
      <c r="O74" s="164"/>
    </row>
    <row r="75" spans="1:15" s="1" customFormat="1" ht="13.5" customHeight="1">
      <c r="A75" s="199" t="s">
        <v>104</v>
      </c>
      <c r="B75" s="200"/>
      <c r="C75" s="200"/>
      <c r="D75" s="200"/>
      <c r="E75" s="200"/>
      <c r="F75" s="200"/>
      <c r="G75" s="139">
        <f>G13</f>
      </c>
      <c r="H75" s="139"/>
      <c r="I75" s="139"/>
      <c r="J75" s="140">
        <f>J13</f>
      </c>
      <c r="K75" s="140"/>
      <c r="L75" s="140"/>
      <c r="M75" s="141">
        <f>IF(G75="","",100%)</f>
      </c>
      <c r="N75" s="141"/>
      <c r="O75" s="141"/>
    </row>
    <row r="76" spans="1:15" s="1" customFormat="1" ht="13.5" customHeight="1">
      <c r="A76" s="163"/>
      <c r="B76" s="164"/>
      <c r="C76" s="164"/>
      <c r="D76" s="164"/>
      <c r="E76" s="164"/>
      <c r="F76" s="164"/>
      <c r="G76" s="164"/>
      <c r="H76" s="164"/>
      <c r="I76" s="164"/>
      <c r="J76" s="164"/>
      <c r="K76" s="164"/>
      <c r="L76" s="164"/>
      <c r="M76" s="164"/>
      <c r="N76" s="164"/>
      <c r="O76" s="164"/>
    </row>
    <row r="77" spans="1:15" ht="13.5" customHeight="1">
      <c r="A77" s="199" t="s">
        <v>105</v>
      </c>
      <c r="B77" s="200"/>
      <c r="C77" s="200"/>
      <c r="D77" s="200"/>
      <c r="E77" s="200"/>
      <c r="F77" s="200"/>
      <c r="G77" s="139">
        <f>IF(SUM(G27,G44,G52,G33,G64,G73)=0,"",-SUM(G27,G44,G52,G33,G64,G73))</f>
      </c>
      <c r="H77" s="139"/>
      <c r="I77" s="139"/>
      <c r="J77" s="140">
        <f>IF(SUM(J27,J44,J52,J33,J64,J73)=0,"",-SUM(J27,J44,J52,J33,J64,J73))</f>
      </c>
      <c r="K77" s="140"/>
      <c r="L77" s="140"/>
      <c r="M77" s="141">
        <f>IF(G77="","",100%)</f>
      </c>
      <c r="N77" s="141"/>
      <c r="O77" s="141"/>
    </row>
    <row r="78" spans="1:15" s="1" customFormat="1" ht="13.5" customHeight="1">
      <c r="A78" s="163"/>
      <c r="B78" s="164"/>
      <c r="C78" s="164"/>
      <c r="D78" s="164"/>
      <c r="E78" s="164"/>
      <c r="F78" s="164"/>
      <c r="G78" s="164"/>
      <c r="H78" s="164"/>
      <c r="I78" s="164"/>
      <c r="J78" s="164"/>
      <c r="K78" s="164"/>
      <c r="L78" s="164"/>
      <c r="M78" s="164"/>
      <c r="N78" s="164"/>
      <c r="O78" s="164"/>
    </row>
    <row r="79" spans="1:15" s="1" customFormat="1" ht="13.5" customHeight="1">
      <c r="A79" s="199" t="s">
        <v>180</v>
      </c>
      <c r="B79" s="200"/>
      <c r="C79" s="200"/>
      <c r="D79" s="200"/>
      <c r="E79" s="200"/>
      <c r="F79" s="200"/>
      <c r="G79" s="139">
        <f>IF(SUM(G75:G77)=0,"",SUM(G75:G77))</f>
      </c>
      <c r="H79" s="139"/>
      <c r="I79" s="139"/>
      <c r="J79" s="140">
        <f>IF(SUM(J75:J77)=0,"",SUM(J75:J77))</f>
      </c>
      <c r="K79" s="140"/>
      <c r="L79" s="140"/>
      <c r="M79" s="201"/>
      <c r="N79" s="201"/>
      <c r="O79" s="202"/>
    </row>
    <row r="80" spans="1:15" ht="12.75">
      <c r="A80" s="163"/>
      <c r="B80" s="164"/>
      <c r="C80" s="164"/>
      <c r="D80" s="164"/>
      <c r="E80" s="164"/>
      <c r="F80" s="164"/>
      <c r="G80" s="164"/>
      <c r="H80" s="164"/>
      <c r="I80" s="164"/>
      <c r="J80" s="164"/>
      <c r="K80" s="164"/>
      <c r="L80" s="164"/>
      <c r="M80" s="164"/>
      <c r="N80" s="164"/>
      <c r="O80" s="164"/>
    </row>
  </sheetData>
  <sheetProtection password="F21F" sheet="1" objects="1" scenarios="1" selectLockedCells="1"/>
  <mergeCells count="279">
    <mergeCell ref="B60:F60"/>
    <mergeCell ref="M27:O27"/>
    <mergeCell ref="M24:O24"/>
    <mergeCell ref="J24:L24"/>
    <mergeCell ref="J40:L40"/>
    <mergeCell ref="B36:F36"/>
    <mergeCell ref="A28:O28"/>
    <mergeCell ref="A29:F29"/>
    <mergeCell ref="J29:L29"/>
    <mergeCell ref="B55:F55"/>
    <mergeCell ref="B57:F57"/>
    <mergeCell ref="J55:L55"/>
    <mergeCell ref="G57:I57"/>
    <mergeCell ref="B56:F56"/>
    <mergeCell ref="B59:F59"/>
    <mergeCell ref="B58:F58"/>
    <mergeCell ref="A5:O5"/>
    <mergeCell ref="J27:L27"/>
    <mergeCell ref="M10:O10"/>
    <mergeCell ref="J15:L15"/>
    <mergeCell ref="J17:L17"/>
    <mergeCell ref="J19:L19"/>
    <mergeCell ref="M26:O26"/>
    <mergeCell ref="J12:L12"/>
    <mergeCell ref="B26:F26"/>
    <mergeCell ref="A1:O1"/>
    <mergeCell ref="A2:O2"/>
    <mergeCell ref="M32:O32"/>
    <mergeCell ref="B37:F37"/>
    <mergeCell ref="G32:I32"/>
    <mergeCell ref="M36:O36"/>
    <mergeCell ref="J36:L36"/>
    <mergeCell ref="A27:F27"/>
    <mergeCell ref="A3:O3"/>
    <mergeCell ref="A4:O4"/>
    <mergeCell ref="M29:O29"/>
    <mergeCell ref="M30:O30"/>
    <mergeCell ref="M31:O31"/>
    <mergeCell ref="J32:L32"/>
    <mergeCell ref="B41:F41"/>
    <mergeCell ref="G43:I43"/>
    <mergeCell ref="G41:I41"/>
    <mergeCell ref="M40:O40"/>
    <mergeCell ref="G30:I30"/>
    <mergeCell ref="J33:L33"/>
    <mergeCell ref="A36:A43"/>
    <mergeCell ref="B39:F39"/>
    <mergeCell ref="B40:F40"/>
    <mergeCell ref="J39:L39"/>
    <mergeCell ref="B38:F38"/>
    <mergeCell ref="G40:I40"/>
    <mergeCell ref="J41:L41"/>
    <mergeCell ref="G77:I77"/>
    <mergeCell ref="J77:L77"/>
    <mergeCell ref="A74:O74"/>
    <mergeCell ref="A55:A63"/>
    <mergeCell ref="M72:O72"/>
    <mergeCell ref="M68:O68"/>
    <mergeCell ref="J73:L73"/>
    <mergeCell ref="M67:O67"/>
    <mergeCell ref="J75:L75"/>
    <mergeCell ref="G73:I73"/>
    <mergeCell ref="A78:O78"/>
    <mergeCell ref="A47:A51"/>
    <mergeCell ref="J51:L51"/>
    <mergeCell ref="A52:F52"/>
    <mergeCell ref="A53:O53"/>
    <mergeCell ref="G52:I52"/>
    <mergeCell ref="J54:L54"/>
    <mergeCell ref="J52:L52"/>
    <mergeCell ref="A73:F73"/>
    <mergeCell ref="G75:I75"/>
    <mergeCell ref="J70:L70"/>
    <mergeCell ref="M70:O70"/>
    <mergeCell ref="G72:I72"/>
    <mergeCell ref="J72:L72"/>
    <mergeCell ref="M73:O73"/>
    <mergeCell ref="M71:O71"/>
    <mergeCell ref="G70:I70"/>
    <mergeCell ref="G71:I71"/>
    <mergeCell ref="J71:L71"/>
    <mergeCell ref="J69:L69"/>
    <mergeCell ref="J68:L68"/>
    <mergeCell ref="G68:I68"/>
    <mergeCell ref="G67:I67"/>
    <mergeCell ref="G69:I69"/>
    <mergeCell ref="M69:O69"/>
    <mergeCell ref="M63:O63"/>
    <mergeCell ref="M61:O61"/>
    <mergeCell ref="J61:L61"/>
    <mergeCell ref="G60:I60"/>
    <mergeCell ref="J60:L60"/>
    <mergeCell ref="M60:O60"/>
    <mergeCell ref="G63:I63"/>
    <mergeCell ref="J62:L62"/>
    <mergeCell ref="M59:O59"/>
    <mergeCell ref="J63:L63"/>
    <mergeCell ref="A80:O80"/>
    <mergeCell ref="G79:I79"/>
    <mergeCell ref="J79:L79"/>
    <mergeCell ref="A75:F75"/>
    <mergeCell ref="M75:O75"/>
    <mergeCell ref="A79:F79"/>
    <mergeCell ref="A77:F77"/>
    <mergeCell ref="M79:O79"/>
    <mergeCell ref="M77:O77"/>
    <mergeCell ref="A76:O76"/>
    <mergeCell ref="J48:L48"/>
    <mergeCell ref="J50:L50"/>
    <mergeCell ref="B62:F62"/>
    <mergeCell ref="G62:I62"/>
    <mergeCell ref="G58:I58"/>
    <mergeCell ref="M51:O51"/>
    <mergeCell ref="G55:I55"/>
    <mergeCell ref="G61:I61"/>
    <mergeCell ref="M44:O44"/>
    <mergeCell ref="M41:O41"/>
    <mergeCell ref="M43:O43"/>
    <mergeCell ref="G31:I31"/>
    <mergeCell ref="B31:F31"/>
    <mergeCell ref="G36:I36"/>
    <mergeCell ref="A33:F33"/>
    <mergeCell ref="A34:O34"/>
    <mergeCell ref="A35:F35"/>
    <mergeCell ref="M37:O37"/>
    <mergeCell ref="M35:O35"/>
    <mergeCell ref="B43:F43"/>
    <mergeCell ref="J43:L43"/>
    <mergeCell ref="B42:F42"/>
    <mergeCell ref="G37:I37"/>
    <mergeCell ref="G38:I38"/>
    <mergeCell ref="J37:L37"/>
    <mergeCell ref="J38:L38"/>
    <mergeCell ref="G48:I48"/>
    <mergeCell ref="B47:F47"/>
    <mergeCell ref="A44:F44"/>
    <mergeCell ref="G44:I44"/>
    <mergeCell ref="G39:I39"/>
    <mergeCell ref="A30:A32"/>
    <mergeCell ref="B30:F30"/>
    <mergeCell ref="B48:F48"/>
    <mergeCell ref="B32:F32"/>
    <mergeCell ref="A46:F46"/>
    <mergeCell ref="G59:I59"/>
    <mergeCell ref="J59:L59"/>
    <mergeCell ref="J57:L57"/>
    <mergeCell ref="J58:L58"/>
    <mergeCell ref="A66:F66"/>
    <mergeCell ref="B67:F67"/>
    <mergeCell ref="J67:L67"/>
    <mergeCell ref="A65:O65"/>
    <mergeCell ref="B63:F63"/>
    <mergeCell ref="B61:F61"/>
    <mergeCell ref="B71:F71"/>
    <mergeCell ref="B70:F70"/>
    <mergeCell ref="A67:A72"/>
    <mergeCell ref="B68:F68"/>
    <mergeCell ref="B72:F72"/>
    <mergeCell ref="B69:F69"/>
    <mergeCell ref="M66:O66"/>
    <mergeCell ref="G64:I64"/>
    <mergeCell ref="J64:L64"/>
    <mergeCell ref="G33:I33"/>
    <mergeCell ref="M64:O64"/>
    <mergeCell ref="G66:I66"/>
    <mergeCell ref="J66:L66"/>
    <mergeCell ref="M46:O46"/>
    <mergeCell ref="M47:O47"/>
    <mergeCell ref="M62:O62"/>
    <mergeCell ref="M15:O15"/>
    <mergeCell ref="J16:L16"/>
    <mergeCell ref="M16:O16"/>
    <mergeCell ref="M6:O6"/>
    <mergeCell ref="J11:L11"/>
    <mergeCell ref="M13:O13"/>
    <mergeCell ref="M12:O12"/>
    <mergeCell ref="J10:L10"/>
    <mergeCell ref="J13:L13"/>
    <mergeCell ref="A14:O14"/>
    <mergeCell ref="G6:I6"/>
    <mergeCell ref="J6:L6"/>
    <mergeCell ref="M11:O11"/>
    <mergeCell ref="M9:O9"/>
    <mergeCell ref="M7:O7"/>
    <mergeCell ref="M8:O8"/>
    <mergeCell ref="J8:L8"/>
    <mergeCell ref="J9:L9"/>
    <mergeCell ref="G10:I10"/>
    <mergeCell ref="A16:A26"/>
    <mergeCell ref="A6:F6"/>
    <mergeCell ref="J7:L7"/>
    <mergeCell ref="A7:A12"/>
    <mergeCell ref="G8:I8"/>
    <mergeCell ref="G9:I9"/>
    <mergeCell ref="G7:I7"/>
    <mergeCell ref="B12:F12"/>
    <mergeCell ref="G11:I11"/>
    <mergeCell ref="B8:F8"/>
    <mergeCell ref="G15:I15"/>
    <mergeCell ref="J26:L26"/>
    <mergeCell ref="A15:F15"/>
    <mergeCell ref="B16:F16"/>
    <mergeCell ref="B24:F24"/>
    <mergeCell ref="B22:F22"/>
    <mergeCell ref="B19:F19"/>
    <mergeCell ref="B21:F21"/>
    <mergeCell ref="B20:F20"/>
    <mergeCell ref="B17:F17"/>
    <mergeCell ref="B7:F7"/>
    <mergeCell ref="G13:I13"/>
    <mergeCell ref="B11:F11"/>
    <mergeCell ref="G12:I12"/>
    <mergeCell ref="B10:F10"/>
    <mergeCell ref="B9:F9"/>
    <mergeCell ref="G16:I16"/>
    <mergeCell ref="G22:I22"/>
    <mergeCell ref="A13:F13"/>
    <mergeCell ref="M17:O17"/>
    <mergeCell ref="B18:F18"/>
    <mergeCell ref="G18:I18"/>
    <mergeCell ref="J18:L18"/>
    <mergeCell ref="M18:O18"/>
    <mergeCell ref="G17:I17"/>
    <mergeCell ref="M19:O19"/>
    <mergeCell ref="M23:O23"/>
    <mergeCell ref="M21:O21"/>
    <mergeCell ref="M22:O22"/>
    <mergeCell ref="G21:I21"/>
    <mergeCell ref="J21:L21"/>
    <mergeCell ref="J22:L22"/>
    <mergeCell ref="G20:I20"/>
    <mergeCell ref="J20:L20"/>
    <mergeCell ref="M20:O20"/>
    <mergeCell ref="G19:I19"/>
    <mergeCell ref="B25:F25"/>
    <mergeCell ref="G25:I25"/>
    <mergeCell ref="J25:L25"/>
    <mergeCell ref="B23:F23"/>
    <mergeCell ref="G23:I23"/>
    <mergeCell ref="J23:L23"/>
    <mergeCell ref="G24:I24"/>
    <mergeCell ref="B51:F51"/>
    <mergeCell ref="G51:I51"/>
    <mergeCell ref="G46:I46"/>
    <mergeCell ref="J46:L46"/>
    <mergeCell ref="G47:I47"/>
    <mergeCell ref="J47:L47"/>
    <mergeCell ref="B50:F50"/>
    <mergeCell ref="J49:L49"/>
    <mergeCell ref="G50:I50"/>
    <mergeCell ref="B49:F49"/>
    <mergeCell ref="M25:O25"/>
    <mergeCell ref="G42:I42"/>
    <mergeCell ref="J42:L42"/>
    <mergeCell ref="M42:O42"/>
    <mergeCell ref="G27:I27"/>
    <mergeCell ref="G35:I35"/>
    <mergeCell ref="J35:L35"/>
    <mergeCell ref="G26:I26"/>
    <mergeCell ref="J30:L30"/>
    <mergeCell ref="M57:O57"/>
    <mergeCell ref="G56:I56"/>
    <mergeCell ref="J56:L56"/>
    <mergeCell ref="M49:O49"/>
    <mergeCell ref="M55:O55"/>
    <mergeCell ref="M50:O50"/>
    <mergeCell ref="G49:I49"/>
    <mergeCell ref="M52:O52"/>
    <mergeCell ref="G54:I54"/>
    <mergeCell ref="M48:O48"/>
    <mergeCell ref="M58:O58"/>
    <mergeCell ref="M56:O56"/>
    <mergeCell ref="G29:I29"/>
    <mergeCell ref="J31:L31"/>
    <mergeCell ref="M38:O38"/>
    <mergeCell ref="M39:O39"/>
    <mergeCell ref="M33:O33"/>
    <mergeCell ref="J44:L44"/>
    <mergeCell ref="A45:O45"/>
  </mergeCells>
  <hyperlinks>
    <hyperlink ref="B30:F30" location="Kfz!A1" tooltip="Zur Berechnung der Kfz-Kosten..." display="Kfz-Kosten laut Berechnung"/>
  </hyperlinks>
  <printOptions horizontalCentered="1"/>
  <pageMargins left="0.3937007874015748" right="0.3937007874015748" top="0.5905511811023623" bottom="0.3937007874015748" header="0" footer="0.31496062992125984"/>
  <pageSetup horizontalDpi="1200" verticalDpi="1200" orientation="landscape" paperSize="9" r:id="rId4"/>
  <headerFooter alignWithMargins="0">
    <oddFooter>&amp;C&amp;"Arial,Fett"&amp;8ZAHLEN IM GRIFF FÜR MIKROUNTERNEHMEN | (C) 2008 WIFI UNTERNEHMERSERVICE | WWW.WKO.AT/UNS | Rel. 1.3 | 2011 | Seite &amp;P von &amp;N</oddFooter>
  </headerFooter>
  <rowBreaks count="2" manualBreakCount="2">
    <brk id="34" max="255" man="1"/>
    <brk id="65" max="255" man="1"/>
  </rowBreaks>
  <drawing r:id="rId3"/>
  <legacyDrawing r:id="rId2"/>
</worksheet>
</file>

<file path=xl/worksheets/sheet5.xml><?xml version="1.0" encoding="utf-8"?>
<worksheet xmlns="http://schemas.openxmlformats.org/spreadsheetml/2006/main" xmlns:r="http://schemas.openxmlformats.org/officeDocument/2006/relationships">
  <sheetPr>
    <tabColor indexed="51"/>
  </sheetPr>
  <dimension ref="A1:P61"/>
  <sheetViews>
    <sheetView showGridLines="0" showZeros="0" showOutlineSymbols="0" zoomScale="90" zoomScaleNormal="90" zoomScalePageLayoutView="0" workbookViewId="0" topLeftCell="A1">
      <pane ySplit="2" topLeftCell="A3" activePane="bottomLeft" state="frozen"/>
      <selection pane="topLeft" activeCell="A3" sqref="A3:O3"/>
      <selection pane="bottomLeft" activeCell="A9" sqref="A9"/>
    </sheetView>
  </sheetViews>
  <sheetFormatPr defaultColWidth="10.7109375" defaultRowHeight="12.75"/>
  <cols>
    <col min="1" max="1" width="10.7109375" style="60" customWidth="1"/>
    <col min="2" max="2" width="8.7109375" style="61" customWidth="1"/>
    <col min="3" max="13" width="8.7109375" style="62" customWidth="1"/>
    <col min="14" max="15" width="8.7109375" style="26" customWidth="1"/>
    <col min="16" max="16384" width="10.7109375" style="35" customWidth="1"/>
  </cols>
  <sheetData>
    <row r="1" spans="1:15" s="1" customFormat="1" ht="21.75" customHeight="1">
      <c r="A1" s="129" t="s">
        <v>262</v>
      </c>
      <c r="B1" s="129"/>
      <c r="C1" s="129"/>
      <c r="D1" s="129"/>
      <c r="E1" s="129"/>
      <c r="F1" s="129"/>
      <c r="G1" s="129"/>
      <c r="H1" s="129"/>
      <c r="I1" s="129"/>
      <c r="J1" s="129"/>
      <c r="K1" s="129"/>
      <c r="L1" s="129"/>
      <c r="M1" s="129"/>
      <c r="N1" s="129"/>
      <c r="O1" s="129"/>
    </row>
    <row r="2" spans="1:15" s="11" customFormat="1" ht="21.75" customHeight="1">
      <c r="A2" s="130" t="str">
        <f>IF(Start!B12="","FIRMA: keine Eingabe...",CONCATENATE("FIRMA: ",Start!B12,", ",Start!B14," ",Start!D14))</f>
        <v>FIRMA: keine Eingabe...</v>
      </c>
      <c r="B2" s="131"/>
      <c r="C2" s="131"/>
      <c r="D2" s="131"/>
      <c r="E2" s="131"/>
      <c r="F2" s="131"/>
      <c r="G2" s="131"/>
      <c r="H2" s="131"/>
      <c r="I2" s="131"/>
      <c r="J2" s="131"/>
      <c r="K2" s="131"/>
      <c r="L2" s="131"/>
      <c r="M2" s="131"/>
      <c r="N2" s="131"/>
      <c r="O2" s="131"/>
    </row>
    <row r="3" spans="1:15" s="12" customFormat="1" ht="13.5" customHeight="1">
      <c r="A3" s="147"/>
      <c r="B3" s="127"/>
      <c r="C3" s="127"/>
      <c r="D3" s="127"/>
      <c r="E3" s="127"/>
      <c r="F3" s="127"/>
      <c r="G3" s="127"/>
      <c r="H3" s="127"/>
      <c r="I3" s="127"/>
      <c r="J3" s="127"/>
      <c r="K3" s="127"/>
      <c r="L3" s="127"/>
      <c r="M3" s="127"/>
      <c r="N3" s="127"/>
      <c r="O3" s="127"/>
    </row>
    <row r="4" spans="1:15" s="12" customFormat="1" ht="27.75" customHeight="1">
      <c r="A4" s="152" t="s">
        <v>229</v>
      </c>
      <c r="B4" s="153"/>
      <c r="C4" s="153"/>
      <c r="D4" s="153"/>
      <c r="E4" s="153"/>
      <c r="F4" s="153"/>
      <c r="G4" s="153"/>
      <c r="H4" s="153"/>
      <c r="I4" s="153"/>
      <c r="J4" s="153"/>
      <c r="K4" s="153"/>
      <c r="L4" s="153"/>
      <c r="M4" s="153"/>
      <c r="N4" s="153"/>
      <c r="O4" s="154"/>
    </row>
    <row r="5" spans="1:15" s="12" customFormat="1" ht="13.5" customHeight="1">
      <c r="A5" s="229"/>
      <c r="B5" s="229"/>
      <c r="C5" s="229"/>
      <c r="D5" s="229"/>
      <c r="E5" s="229"/>
      <c r="F5" s="229"/>
      <c r="G5" s="229"/>
      <c r="H5" s="229"/>
      <c r="I5" s="229"/>
      <c r="J5" s="229"/>
      <c r="K5" s="229"/>
      <c r="L5" s="229"/>
      <c r="M5" s="229"/>
      <c r="N5" s="229"/>
      <c r="O5" s="229"/>
    </row>
    <row r="6" spans="1:15" ht="13.5" customHeight="1">
      <c r="A6" s="222" t="s">
        <v>190</v>
      </c>
      <c r="B6" s="223"/>
      <c r="C6" s="74">
        <v>4230</v>
      </c>
      <c r="D6" s="223"/>
      <c r="E6" s="223"/>
      <c r="F6" s="223"/>
      <c r="G6" s="223"/>
      <c r="H6" s="223"/>
      <c r="I6" s="223"/>
      <c r="J6" s="223"/>
      <c r="K6" s="223"/>
      <c r="L6" s="223"/>
      <c r="M6" s="226"/>
      <c r="N6" s="224"/>
      <c r="O6" s="225"/>
    </row>
    <row r="7" spans="1:15" ht="13.5" customHeight="1">
      <c r="A7" s="227" t="s">
        <v>144</v>
      </c>
      <c r="B7" s="55" t="s">
        <v>52</v>
      </c>
      <c r="C7" s="55" t="s">
        <v>53</v>
      </c>
      <c r="D7" s="36" t="s">
        <v>37</v>
      </c>
      <c r="E7" s="37" t="s">
        <v>38</v>
      </c>
      <c r="F7" s="37" t="s">
        <v>39</v>
      </c>
      <c r="G7" s="73" t="s">
        <v>123</v>
      </c>
      <c r="H7" s="37" t="s">
        <v>125</v>
      </c>
      <c r="I7" s="37" t="s">
        <v>40</v>
      </c>
      <c r="J7" s="37" t="s">
        <v>41</v>
      </c>
      <c r="K7" s="37" t="s">
        <v>124</v>
      </c>
      <c r="L7" s="37" t="s">
        <v>267</v>
      </c>
      <c r="M7" s="38" t="s">
        <v>266</v>
      </c>
      <c r="N7" s="39" t="s">
        <v>128</v>
      </c>
      <c r="O7" s="40" t="s">
        <v>126</v>
      </c>
    </row>
    <row r="8" spans="1:15" s="45" customFormat="1" ht="13.5" customHeight="1">
      <c r="A8" s="228"/>
      <c r="B8" s="55" t="s">
        <v>127</v>
      </c>
      <c r="C8" s="55" t="s">
        <v>127</v>
      </c>
      <c r="D8" s="92">
        <v>0.037</v>
      </c>
      <c r="E8" s="92">
        <v>0.014</v>
      </c>
      <c r="F8" s="92">
        <v>0.1255</v>
      </c>
      <c r="G8" s="92">
        <v>0.03</v>
      </c>
      <c r="H8" s="92">
        <v>0.0055</v>
      </c>
      <c r="I8" s="92">
        <v>0.005</v>
      </c>
      <c r="J8" s="92">
        <v>0.045</v>
      </c>
      <c r="K8" s="92">
        <v>0.03</v>
      </c>
      <c r="L8" s="92">
        <v>0.004</v>
      </c>
      <c r="M8" s="93">
        <v>0.0153</v>
      </c>
      <c r="N8" s="43" t="s">
        <v>44</v>
      </c>
      <c r="O8" s="44" t="s">
        <v>44</v>
      </c>
    </row>
    <row r="9" spans="1:15" ht="13.5" customHeight="1">
      <c r="A9" s="46"/>
      <c r="B9" s="47"/>
      <c r="C9" s="48">
        <f aca="true" t="shared" si="0" ref="C9:C19">IF($B9="","",B9*14)</f>
      </c>
      <c r="D9" s="48">
        <f aca="true" t="shared" si="1" ref="D9:H19">IF($B9="","",IF($B9&lt;$C$6,$B9*D$8*14,D$8*$C$6*14))</f>
      </c>
      <c r="E9" s="48">
        <f t="shared" si="1"/>
      </c>
      <c r="F9" s="48">
        <f t="shared" si="1"/>
      </c>
      <c r="G9" s="48">
        <f t="shared" si="1"/>
      </c>
      <c r="H9" s="48">
        <f t="shared" si="1"/>
      </c>
      <c r="I9" s="48">
        <f aca="true" t="shared" si="2" ref="I9:I19">IF($B9="","",IF($B9&lt;$C$6,$B9*I$8*12,I$8*$C$6*12))</f>
      </c>
      <c r="J9" s="48">
        <f aca="true" t="shared" si="3" ref="J9:L19">IF($B9="","",$B9*J$8*14)</f>
      </c>
      <c r="K9" s="48">
        <f t="shared" si="3"/>
      </c>
      <c r="L9" s="48">
        <f t="shared" si="3"/>
      </c>
      <c r="M9" s="48">
        <f aca="true" t="shared" si="4" ref="M9:M19">IF($B9="","",IF($B9&lt;$C$6,$B9*M$8*14,M$8*$C$6*14))</f>
      </c>
      <c r="N9" s="49">
        <f>IF($B9="","",SUM(C9:M9))</f>
      </c>
      <c r="O9" s="49">
        <f aca="true" t="shared" si="5" ref="O9:O19">IF($B9="","",N9/12)</f>
      </c>
    </row>
    <row r="10" spans="1:15" ht="13.5" customHeight="1">
      <c r="A10" s="46"/>
      <c r="B10" s="47"/>
      <c r="C10" s="48">
        <f t="shared" si="0"/>
      </c>
      <c r="D10" s="48">
        <f t="shared" si="1"/>
      </c>
      <c r="E10" s="48">
        <f t="shared" si="1"/>
      </c>
      <c r="F10" s="48">
        <f t="shared" si="1"/>
      </c>
      <c r="G10" s="48">
        <f t="shared" si="1"/>
      </c>
      <c r="H10" s="48">
        <f t="shared" si="1"/>
      </c>
      <c r="I10" s="48">
        <f t="shared" si="2"/>
      </c>
      <c r="J10" s="48">
        <f t="shared" si="3"/>
      </c>
      <c r="K10" s="48">
        <f t="shared" si="3"/>
      </c>
      <c r="L10" s="48">
        <f t="shared" si="3"/>
      </c>
      <c r="M10" s="48">
        <f t="shared" si="4"/>
      </c>
      <c r="N10" s="49">
        <f aca="true" t="shared" si="6" ref="N10:N19">IF($B10="","",SUM(C10:M10))</f>
      </c>
      <c r="O10" s="49">
        <f t="shared" si="5"/>
      </c>
    </row>
    <row r="11" spans="1:15" ht="13.5" customHeight="1">
      <c r="A11" s="46"/>
      <c r="B11" s="47"/>
      <c r="C11" s="48">
        <f t="shared" si="0"/>
      </c>
      <c r="D11" s="48">
        <f t="shared" si="1"/>
      </c>
      <c r="E11" s="48">
        <f t="shared" si="1"/>
      </c>
      <c r="F11" s="48">
        <f t="shared" si="1"/>
      </c>
      <c r="G11" s="48">
        <f t="shared" si="1"/>
      </c>
      <c r="H11" s="48">
        <f t="shared" si="1"/>
      </c>
      <c r="I11" s="48">
        <f t="shared" si="2"/>
      </c>
      <c r="J11" s="48">
        <f t="shared" si="3"/>
      </c>
      <c r="K11" s="48">
        <f t="shared" si="3"/>
      </c>
      <c r="L11" s="48">
        <f t="shared" si="3"/>
      </c>
      <c r="M11" s="48">
        <f t="shared" si="4"/>
      </c>
      <c r="N11" s="49">
        <f t="shared" si="6"/>
      </c>
      <c r="O11" s="49">
        <f t="shared" si="5"/>
      </c>
    </row>
    <row r="12" spans="1:15" ht="13.5" customHeight="1">
      <c r="A12" s="46"/>
      <c r="B12" s="47"/>
      <c r="C12" s="48">
        <f t="shared" si="0"/>
      </c>
      <c r="D12" s="48">
        <f t="shared" si="1"/>
      </c>
      <c r="E12" s="48">
        <f t="shared" si="1"/>
      </c>
      <c r="F12" s="48">
        <f t="shared" si="1"/>
      </c>
      <c r="G12" s="48">
        <f t="shared" si="1"/>
      </c>
      <c r="H12" s="48">
        <f t="shared" si="1"/>
      </c>
      <c r="I12" s="48">
        <f t="shared" si="2"/>
      </c>
      <c r="J12" s="48">
        <f t="shared" si="3"/>
      </c>
      <c r="K12" s="48">
        <f t="shared" si="3"/>
      </c>
      <c r="L12" s="48">
        <f t="shared" si="3"/>
      </c>
      <c r="M12" s="48">
        <f t="shared" si="4"/>
      </c>
      <c r="N12" s="49">
        <f t="shared" si="6"/>
      </c>
      <c r="O12" s="49">
        <f t="shared" si="5"/>
      </c>
    </row>
    <row r="13" spans="1:15" ht="13.5" customHeight="1">
      <c r="A13" s="46"/>
      <c r="B13" s="47"/>
      <c r="C13" s="48">
        <f t="shared" si="0"/>
      </c>
      <c r="D13" s="48">
        <f t="shared" si="1"/>
      </c>
      <c r="E13" s="48">
        <f t="shared" si="1"/>
      </c>
      <c r="F13" s="48">
        <f t="shared" si="1"/>
      </c>
      <c r="G13" s="48">
        <f t="shared" si="1"/>
      </c>
      <c r="H13" s="48">
        <f t="shared" si="1"/>
      </c>
      <c r="I13" s="48">
        <f t="shared" si="2"/>
      </c>
      <c r="J13" s="48">
        <f t="shared" si="3"/>
      </c>
      <c r="K13" s="48">
        <f t="shared" si="3"/>
      </c>
      <c r="L13" s="48">
        <f t="shared" si="3"/>
      </c>
      <c r="M13" s="48">
        <f t="shared" si="4"/>
      </c>
      <c r="N13" s="49">
        <f t="shared" si="6"/>
      </c>
      <c r="O13" s="49">
        <f t="shared" si="5"/>
      </c>
    </row>
    <row r="14" spans="1:15" ht="13.5" customHeight="1">
      <c r="A14" s="46"/>
      <c r="B14" s="47"/>
      <c r="C14" s="48">
        <f t="shared" si="0"/>
      </c>
      <c r="D14" s="48">
        <f t="shared" si="1"/>
      </c>
      <c r="E14" s="48">
        <f t="shared" si="1"/>
      </c>
      <c r="F14" s="48">
        <f t="shared" si="1"/>
      </c>
      <c r="G14" s="48">
        <f t="shared" si="1"/>
      </c>
      <c r="H14" s="48">
        <f t="shared" si="1"/>
      </c>
      <c r="I14" s="48">
        <f t="shared" si="2"/>
      </c>
      <c r="J14" s="48">
        <f t="shared" si="3"/>
      </c>
      <c r="K14" s="48">
        <f t="shared" si="3"/>
      </c>
      <c r="L14" s="48">
        <f t="shared" si="3"/>
      </c>
      <c r="M14" s="48">
        <f t="shared" si="4"/>
      </c>
      <c r="N14" s="49">
        <f t="shared" si="6"/>
      </c>
      <c r="O14" s="49">
        <f t="shared" si="5"/>
      </c>
    </row>
    <row r="15" spans="1:15" ht="13.5" customHeight="1">
      <c r="A15" s="46"/>
      <c r="B15" s="47"/>
      <c r="C15" s="48">
        <f t="shared" si="0"/>
      </c>
      <c r="D15" s="48">
        <f t="shared" si="1"/>
      </c>
      <c r="E15" s="48">
        <f t="shared" si="1"/>
      </c>
      <c r="F15" s="48">
        <f t="shared" si="1"/>
      </c>
      <c r="G15" s="48">
        <f t="shared" si="1"/>
      </c>
      <c r="H15" s="48">
        <f t="shared" si="1"/>
      </c>
      <c r="I15" s="48">
        <f t="shared" si="2"/>
      </c>
      <c r="J15" s="48">
        <f t="shared" si="3"/>
      </c>
      <c r="K15" s="48">
        <f t="shared" si="3"/>
      </c>
      <c r="L15" s="48">
        <f t="shared" si="3"/>
      </c>
      <c r="M15" s="48">
        <f t="shared" si="4"/>
      </c>
      <c r="N15" s="49">
        <f t="shared" si="6"/>
      </c>
      <c r="O15" s="49">
        <f t="shared" si="5"/>
      </c>
    </row>
    <row r="16" spans="1:15" ht="13.5" customHeight="1">
      <c r="A16" s="46"/>
      <c r="B16" s="47"/>
      <c r="C16" s="48">
        <f t="shared" si="0"/>
      </c>
      <c r="D16" s="48">
        <f t="shared" si="1"/>
      </c>
      <c r="E16" s="48">
        <f t="shared" si="1"/>
      </c>
      <c r="F16" s="48">
        <f t="shared" si="1"/>
      </c>
      <c r="G16" s="48">
        <f t="shared" si="1"/>
      </c>
      <c r="H16" s="48">
        <f t="shared" si="1"/>
      </c>
      <c r="I16" s="48">
        <f t="shared" si="2"/>
      </c>
      <c r="J16" s="48">
        <f t="shared" si="3"/>
      </c>
      <c r="K16" s="48">
        <f t="shared" si="3"/>
      </c>
      <c r="L16" s="48">
        <f t="shared" si="3"/>
      </c>
      <c r="M16" s="48">
        <f t="shared" si="4"/>
      </c>
      <c r="N16" s="49">
        <f t="shared" si="6"/>
      </c>
      <c r="O16" s="49">
        <f t="shared" si="5"/>
      </c>
    </row>
    <row r="17" spans="1:15" ht="13.5" customHeight="1">
      <c r="A17" s="46"/>
      <c r="B17" s="47"/>
      <c r="C17" s="48">
        <f t="shared" si="0"/>
      </c>
      <c r="D17" s="48">
        <f t="shared" si="1"/>
      </c>
      <c r="E17" s="48">
        <f t="shared" si="1"/>
      </c>
      <c r="F17" s="48">
        <f t="shared" si="1"/>
      </c>
      <c r="G17" s="48">
        <f t="shared" si="1"/>
      </c>
      <c r="H17" s="48">
        <f t="shared" si="1"/>
      </c>
      <c r="I17" s="48">
        <f t="shared" si="2"/>
      </c>
      <c r="J17" s="48">
        <f t="shared" si="3"/>
      </c>
      <c r="K17" s="48">
        <f t="shared" si="3"/>
      </c>
      <c r="L17" s="48">
        <f t="shared" si="3"/>
      </c>
      <c r="M17" s="48">
        <f t="shared" si="4"/>
      </c>
      <c r="N17" s="49">
        <f t="shared" si="6"/>
      </c>
      <c r="O17" s="49">
        <f t="shared" si="5"/>
      </c>
    </row>
    <row r="18" spans="1:15" ht="13.5" customHeight="1">
      <c r="A18" s="46"/>
      <c r="B18" s="47"/>
      <c r="C18" s="48">
        <f t="shared" si="0"/>
      </c>
      <c r="D18" s="48">
        <f t="shared" si="1"/>
      </c>
      <c r="E18" s="48">
        <f t="shared" si="1"/>
      </c>
      <c r="F18" s="48">
        <f t="shared" si="1"/>
      </c>
      <c r="G18" s="48">
        <f t="shared" si="1"/>
      </c>
      <c r="H18" s="48">
        <f t="shared" si="1"/>
      </c>
      <c r="I18" s="48">
        <f t="shared" si="2"/>
      </c>
      <c r="J18" s="48">
        <f t="shared" si="3"/>
      </c>
      <c r="K18" s="48">
        <f t="shared" si="3"/>
      </c>
      <c r="L18" s="48">
        <f t="shared" si="3"/>
      </c>
      <c r="M18" s="48">
        <f t="shared" si="4"/>
      </c>
      <c r="N18" s="49">
        <f t="shared" si="6"/>
      </c>
      <c r="O18" s="49">
        <f t="shared" si="5"/>
      </c>
    </row>
    <row r="19" spans="1:15" ht="13.5" customHeight="1">
      <c r="A19" s="46"/>
      <c r="B19" s="47"/>
      <c r="C19" s="48">
        <f t="shared" si="0"/>
      </c>
      <c r="D19" s="48">
        <f t="shared" si="1"/>
      </c>
      <c r="E19" s="48">
        <f t="shared" si="1"/>
      </c>
      <c r="F19" s="48">
        <f t="shared" si="1"/>
      </c>
      <c r="G19" s="48">
        <f t="shared" si="1"/>
      </c>
      <c r="H19" s="48">
        <f t="shared" si="1"/>
      </c>
      <c r="I19" s="48">
        <f t="shared" si="2"/>
      </c>
      <c r="J19" s="48">
        <f t="shared" si="3"/>
      </c>
      <c r="K19" s="48">
        <f t="shared" si="3"/>
      </c>
      <c r="L19" s="48">
        <f t="shared" si="3"/>
      </c>
      <c r="M19" s="48">
        <f t="shared" si="4"/>
      </c>
      <c r="N19" s="49">
        <f t="shared" si="6"/>
      </c>
      <c r="O19" s="49">
        <f t="shared" si="5"/>
      </c>
    </row>
    <row r="20" spans="1:15" s="45" customFormat="1" ht="13.5" customHeight="1">
      <c r="A20" s="50" t="s">
        <v>191</v>
      </c>
      <c r="B20" s="51">
        <f aca="true" t="shared" si="7" ref="B20:O20">IF(SUM(B9:B19)=0,"",SUM(B9:B19))</f>
      </c>
      <c r="C20" s="51">
        <f t="shared" si="7"/>
      </c>
      <c r="D20" s="51">
        <f t="shared" si="7"/>
      </c>
      <c r="E20" s="51">
        <f t="shared" si="7"/>
      </c>
      <c r="F20" s="51">
        <f t="shared" si="7"/>
      </c>
      <c r="G20" s="51">
        <f t="shared" si="7"/>
      </c>
      <c r="H20" s="51">
        <f t="shared" si="7"/>
      </c>
      <c r="I20" s="51">
        <f t="shared" si="7"/>
      </c>
      <c r="J20" s="51">
        <f t="shared" si="7"/>
      </c>
      <c r="K20" s="51">
        <f t="shared" si="7"/>
      </c>
      <c r="L20" s="51">
        <f t="shared" si="7"/>
      </c>
      <c r="M20" s="51">
        <f t="shared" si="7"/>
      </c>
      <c r="N20" s="51">
        <f t="shared" si="7"/>
      </c>
      <c r="O20" s="51">
        <f t="shared" si="7"/>
      </c>
    </row>
    <row r="21" spans="1:15" s="12" customFormat="1" ht="13.5" customHeight="1">
      <c r="A21" s="147"/>
      <c r="B21" s="127"/>
      <c r="C21" s="127"/>
      <c r="D21" s="127"/>
      <c r="E21" s="127"/>
      <c r="F21" s="127"/>
      <c r="G21" s="127"/>
      <c r="H21" s="127"/>
      <c r="I21" s="127"/>
      <c r="J21" s="127"/>
      <c r="K21" s="127"/>
      <c r="L21" s="127"/>
      <c r="M21" s="127"/>
      <c r="N21" s="127"/>
      <c r="O21" s="127"/>
    </row>
    <row r="22" spans="1:15" ht="13.5" customHeight="1">
      <c r="A22" s="222" t="s">
        <v>189</v>
      </c>
      <c r="B22" s="223"/>
      <c r="C22" s="74">
        <v>4230</v>
      </c>
      <c r="D22" s="223"/>
      <c r="E22" s="223"/>
      <c r="F22" s="223"/>
      <c r="G22" s="223"/>
      <c r="H22" s="223"/>
      <c r="I22" s="223"/>
      <c r="J22" s="223"/>
      <c r="K22" s="223"/>
      <c r="L22" s="223"/>
      <c r="M22" s="226"/>
      <c r="N22" s="224"/>
      <c r="O22" s="225"/>
    </row>
    <row r="23" spans="1:15" ht="13.5" customHeight="1">
      <c r="A23" s="227" t="s">
        <v>144</v>
      </c>
      <c r="B23" s="55" t="s">
        <v>52</v>
      </c>
      <c r="C23" s="55" t="s">
        <v>53</v>
      </c>
      <c r="D23" s="36" t="s">
        <v>37</v>
      </c>
      <c r="E23" s="37" t="s">
        <v>38</v>
      </c>
      <c r="F23" s="37" t="s">
        <v>39</v>
      </c>
      <c r="G23" s="73" t="s">
        <v>123</v>
      </c>
      <c r="H23" s="37" t="s">
        <v>125</v>
      </c>
      <c r="I23" s="37" t="s">
        <v>40</v>
      </c>
      <c r="J23" s="37" t="s">
        <v>41</v>
      </c>
      <c r="K23" s="37" t="s">
        <v>124</v>
      </c>
      <c r="L23" s="37" t="s">
        <v>267</v>
      </c>
      <c r="M23" s="38" t="s">
        <v>266</v>
      </c>
      <c r="N23" s="39" t="s">
        <v>128</v>
      </c>
      <c r="O23" s="40" t="s">
        <v>126</v>
      </c>
    </row>
    <row r="24" spans="1:15" s="45" customFormat="1" ht="13.5" customHeight="1">
      <c r="A24" s="228"/>
      <c r="B24" s="55" t="s">
        <v>127</v>
      </c>
      <c r="C24" s="55" t="s">
        <v>127</v>
      </c>
      <c r="D24" s="41">
        <v>0.0383</v>
      </c>
      <c r="E24" s="41">
        <v>0.014</v>
      </c>
      <c r="F24" s="41">
        <v>0.1255</v>
      </c>
      <c r="G24" s="41">
        <v>0.03</v>
      </c>
      <c r="H24" s="41">
        <v>0.0055</v>
      </c>
      <c r="I24" s="41">
        <v>0.005</v>
      </c>
      <c r="J24" s="41">
        <v>0.045</v>
      </c>
      <c r="K24" s="41">
        <v>0.03</v>
      </c>
      <c r="L24" s="92">
        <v>0.004</v>
      </c>
      <c r="M24" s="42">
        <v>0.0153</v>
      </c>
      <c r="N24" s="43" t="s">
        <v>44</v>
      </c>
      <c r="O24" s="44" t="s">
        <v>44</v>
      </c>
    </row>
    <row r="25" spans="1:15" ht="13.5" customHeight="1">
      <c r="A25" s="46"/>
      <c r="B25" s="47"/>
      <c r="C25" s="48">
        <f aca="true" t="shared" si="8" ref="C25:C35">IF($B25="","",B25*14)</f>
      </c>
      <c r="D25" s="48">
        <f aca="true" t="shared" si="9" ref="D25:H35">IF($B25="","",IF($B25&lt;$C$22,$B25*D$24*14,D$24*$C$22*14))</f>
      </c>
      <c r="E25" s="48">
        <f t="shared" si="9"/>
      </c>
      <c r="F25" s="48">
        <f t="shared" si="9"/>
      </c>
      <c r="G25" s="48">
        <f t="shared" si="9"/>
      </c>
      <c r="H25" s="48">
        <f t="shared" si="9"/>
      </c>
      <c r="I25" s="48">
        <f aca="true" t="shared" si="10" ref="I25:I35">IF($B25="","",IF($B25&lt;$C$22,$B25*I$24*12,I$24*$C$22*12))</f>
      </c>
      <c r="J25" s="48">
        <f aca="true" t="shared" si="11" ref="J25:L35">IF($B25="","",$B25*J$24*14)</f>
      </c>
      <c r="K25" s="48">
        <f t="shared" si="11"/>
      </c>
      <c r="L25" s="48">
        <f t="shared" si="11"/>
      </c>
      <c r="M25" s="48">
        <f aca="true" t="shared" si="12" ref="M25:M35">IF($B25="","",IF($B25&lt;$C$22,$B25*M$24*14,M$24*$C$22*14))</f>
      </c>
      <c r="N25" s="49">
        <f>IF($B25="","",SUM(C25:M25))</f>
      </c>
      <c r="O25" s="49">
        <f>IF($B25="","",N25/12)</f>
      </c>
    </row>
    <row r="26" spans="1:15" ht="13.5" customHeight="1">
      <c r="A26" s="46"/>
      <c r="B26" s="47"/>
      <c r="C26" s="48">
        <f t="shared" si="8"/>
      </c>
      <c r="D26" s="48">
        <f t="shared" si="9"/>
      </c>
      <c r="E26" s="48">
        <f t="shared" si="9"/>
      </c>
      <c r="F26" s="48">
        <f t="shared" si="9"/>
      </c>
      <c r="G26" s="48">
        <f t="shared" si="9"/>
      </c>
      <c r="H26" s="48">
        <f t="shared" si="9"/>
      </c>
      <c r="I26" s="48">
        <f t="shared" si="10"/>
      </c>
      <c r="J26" s="48">
        <f t="shared" si="11"/>
      </c>
      <c r="K26" s="48">
        <f t="shared" si="11"/>
      </c>
      <c r="L26" s="48">
        <f t="shared" si="11"/>
      </c>
      <c r="M26" s="48">
        <f t="shared" si="12"/>
      </c>
      <c r="N26" s="49">
        <f>IF($B26="","",SUM(C26:M26))</f>
      </c>
      <c r="O26" s="49">
        <f aca="true" t="shared" si="13" ref="O26:O35">IF($B26="","",N26/12)</f>
      </c>
    </row>
    <row r="27" spans="1:15" ht="13.5" customHeight="1">
      <c r="A27" s="46"/>
      <c r="B27" s="47"/>
      <c r="C27" s="48">
        <f t="shared" si="8"/>
      </c>
      <c r="D27" s="48">
        <f t="shared" si="9"/>
      </c>
      <c r="E27" s="48">
        <f t="shared" si="9"/>
      </c>
      <c r="F27" s="48">
        <f t="shared" si="9"/>
      </c>
      <c r="G27" s="48">
        <f t="shared" si="9"/>
      </c>
      <c r="H27" s="48">
        <f t="shared" si="9"/>
      </c>
      <c r="I27" s="48">
        <f t="shared" si="10"/>
      </c>
      <c r="J27" s="48">
        <f t="shared" si="11"/>
      </c>
      <c r="K27" s="48">
        <f t="shared" si="11"/>
      </c>
      <c r="L27" s="48">
        <f t="shared" si="11"/>
      </c>
      <c r="M27" s="48">
        <f t="shared" si="12"/>
      </c>
      <c r="N27" s="49">
        <f aca="true" t="shared" si="14" ref="N27:N35">IF($B27="","",SUM(C27:M27))</f>
      </c>
      <c r="O27" s="49">
        <f t="shared" si="13"/>
      </c>
    </row>
    <row r="28" spans="1:15" ht="13.5" customHeight="1">
      <c r="A28" s="46"/>
      <c r="B28" s="47"/>
      <c r="C28" s="48">
        <f t="shared" si="8"/>
      </c>
      <c r="D28" s="48">
        <f t="shared" si="9"/>
      </c>
      <c r="E28" s="48">
        <f t="shared" si="9"/>
      </c>
      <c r="F28" s="48">
        <f t="shared" si="9"/>
      </c>
      <c r="G28" s="48">
        <f t="shared" si="9"/>
      </c>
      <c r="H28" s="48">
        <f t="shared" si="9"/>
      </c>
      <c r="I28" s="48">
        <f t="shared" si="10"/>
      </c>
      <c r="J28" s="48">
        <f t="shared" si="11"/>
      </c>
      <c r="K28" s="48">
        <f t="shared" si="11"/>
      </c>
      <c r="L28" s="48">
        <f t="shared" si="11"/>
      </c>
      <c r="M28" s="48">
        <f t="shared" si="12"/>
      </c>
      <c r="N28" s="49">
        <f t="shared" si="14"/>
      </c>
      <c r="O28" s="49">
        <f t="shared" si="13"/>
      </c>
    </row>
    <row r="29" spans="1:15" ht="13.5" customHeight="1">
      <c r="A29" s="46"/>
      <c r="B29" s="47"/>
      <c r="C29" s="48">
        <f t="shared" si="8"/>
      </c>
      <c r="D29" s="48">
        <f t="shared" si="9"/>
      </c>
      <c r="E29" s="48">
        <f t="shared" si="9"/>
      </c>
      <c r="F29" s="48">
        <f t="shared" si="9"/>
      </c>
      <c r="G29" s="48">
        <f t="shared" si="9"/>
      </c>
      <c r="H29" s="48">
        <f t="shared" si="9"/>
      </c>
      <c r="I29" s="48">
        <f t="shared" si="10"/>
      </c>
      <c r="J29" s="48">
        <f t="shared" si="11"/>
      </c>
      <c r="K29" s="48">
        <f t="shared" si="11"/>
      </c>
      <c r="L29" s="48">
        <f t="shared" si="11"/>
      </c>
      <c r="M29" s="48">
        <f t="shared" si="12"/>
      </c>
      <c r="N29" s="49">
        <f t="shared" si="14"/>
      </c>
      <c r="O29" s="49">
        <f t="shared" si="13"/>
      </c>
    </row>
    <row r="30" spans="1:15" ht="13.5" customHeight="1">
      <c r="A30" s="46"/>
      <c r="B30" s="47"/>
      <c r="C30" s="48">
        <f t="shared" si="8"/>
      </c>
      <c r="D30" s="48">
        <f t="shared" si="9"/>
      </c>
      <c r="E30" s="48">
        <f t="shared" si="9"/>
      </c>
      <c r="F30" s="48">
        <f t="shared" si="9"/>
      </c>
      <c r="G30" s="48">
        <f t="shared" si="9"/>
      </c>
      <c r="H30" s="48">
        <f t="shared" si="9"/>
      </c>
      <c r="I30" s="48">
        <f t="shared" si="10"/>
      </c>
      <c r="J30" s="48">
        <f t="shared" si="11"/>
      </c>
      <c r="K30" s="48">
        <f t="shared" si="11"/>
      </c>
      <c r="L30" s="48">
        <f t="shared" si="11"/>
      </c>
      <c r="M30" s="48">
        <f t="shared" si="12"/>
      </c>
      <c r="N30" s="49">
        <f t="shared" si="14"/>
      </c>
      <c r="O30" s="49">
        <f t="shared" si="13"/>
      </c>
    </row>
    <row r="31" spans="1:15" ht="13.5" customHeight="1">
      <c r="A31" s="46"/>
      <c r="B31" s="47"/>
      <c r="C31" s="48">
        <f t="shared" si="8"/>
      </c>
      <c r="D31" s="48">
        <f t="shared" si="9"/>
      </c>
      <c r="E31" s="48">
        <f t="shared" si="9"/>
      </c>
      <c r="F31" s="48">
        <f t="shared" si="9"/>
      </c>
      <c r="G31" s="48">
        <f t="shared" si="9"/>
      </c>
      <c r="H31" s="48">
        <f t="shared" si="9"/>
      </c>
      <c r="I31" s="48">
        <f t="shared" si="10"/>
      </c>
      <c r="J31" s="48">
        <f t="shared" si="11"/>
      </c>
      <c r="K31" s="48">
        <f t="shared" si="11"/>
      </c>
      <c r="L31" s="48">
        <f t="shared" si="11"/>
      </c>
      <c r="M31" s="48">
        <f t="shared" si="12"/>
      </c>
      <c r="N31" s="49">
        <f t="shared" si="14"/>
      </c>
      <c r="O31" s="49">
        <f t="shared" si="13"/>
      </c>
    </row>
    <row r="32" spans="1:15" ht="13.5" customHeight="1">
      <c r="A32" s="46"/>
      <c r="B32" s="47"/>
      <c r="C32" s="48">
        <f t="shared" si="8"/>
      </c>
      <c r="D32" s="48">
        <f t="shared" si="9"/>
      </c>
      <c r="E32" s="48">
        <f t="shared" si="9"/>
      </c>
      <c r="F32" s="48">
        <f t="shared" si="9"/>
      </c>
      <c r="G32" s="48">
        <f t="shared" si="9"/>
      </c>
      <c r="H32" s="48">
        <f t="shared" si="9"/>
      </c>
      <c r="I32" s="48">
        <f t="shared" si="10"/>
      </c>
      <c r="J32" s="48">
        <f t="shared" si="11"/>
      </c>
      <c r="K32" s="48">
        <f t="shared" si="11"/>
      </c>
      <c r="L32" s="48">
        <f t="shared" si="11"/>
      </c>
      <c r="M32" s="48">
        <f t="shared" si="12"/>
      </c>
      <c r="N32" s="49">
        <f t="shared" si="14"/>
      </c>
      <c r="O32" s="49">
        <f t="shared" si="13"/>
      </c>
    </row>
    <row r="33" spans="1:15" ht="13.5" customHeight="1">
      <c r="A33" s="46"/>
      <c r="B33" s="47"/>
      <c r="C33" s="48">
        <f t="shared" si="8"/>
      </c>
      <c r="D33" s="48">
        <f t="shared" si="9"/>
      </c>
      <c r="E33" s="48">
        <f t="shared" si="9"/>
      </c>
      <c r="F33" s="48">
        <f t="shared" si="9"/>
      </c>
      <c r="G33" s="48">
        <f t="shared" si="9"/>
      </c>
      <c r="H33" s="48">
        <f t="shared" si="9"/>
      </c>
      <c r="I33" s="48">
        <f t="shared" si="10"/>
      </c>
      <c r="J33" s="48">
        <f t="shared" si="11"/>
      </c>
      <c r="K33" s="48">
        <f t="shared" si="11"/>
      </c>
      <c r="L33" s="48">
        <f t="shared" si="11"/>
      </c>
      <c r="M33" s="48">
        <f t="shared" si="12"/>
      </c>
      <c r="N33" s="49">
        <f t="shared" si="14"/>
      </c>
      <c r="O33" s="49">
        <f t="shared" si="13"/>
      </c>
    </row>
    <row r="34" spans="1:15" ht="13.5" customHeight="1">
      <c r="A34" s="46"/>
      <c r="B34" s="47"/>
      <c r="C34" s="48">
        <f t="shared" si="8"/>
      </c>
      <c r="D34" s="48">
        <f t="shared" si="9"/>
      </c>
      <c r="E34" s="48">
        <f t="shared" si="9"/>
      </c>
      <c r="F34" s="48">
        <f t="shared" si="9"/>
      </c>
      <c r="G34" s="48">
        <f t="shared" si="9"/>
      </c>
      <c r="H34" s="48">
        <f t="shared" si="9"/>
      </c>
      <c r="I34" s="48">
        <f t="shared" si="10"/>
      </c>
      <c r="J34" s="48">
        <f t="shared" si="11"/>
      </c>
      <c r="K34" s="48">
        <f t="shared" si="11"/>
      </c>
      <c r="L34" s="48">
        <f t="shared" si="11"/>
      </c>
      <c r="M34" s="48">
        <f t="shared" si="12"/>
      </c>
      <c r="N34" s="49">
        <f t="shared" si="14"/>
      </c>
      <c r="O34" s="49">
        <f t="shared" si="13"/>
      </c>
    </row>
    <row r="35" spans="1:15" ht="13.5" customHeight="1">
      <c r="A35" s="46"/>
      <c r="B35" s="47"/>
      <c r="C35" s="48">
        <f t="shared" si="8"/>
      </c>
      <c r="D35" s="48">
        <f t="shared" si="9"/>
      </c>
      <c r="E35" s="48">
        <f t="shared" si="9"/>
      </c>
      <c r="F35" s="48">
        <f t="shared" si="9"/>
      </c>
      <c r="G35" s="48">
        <f t="shared" si="9"/>
      </c>
      <c r="H35" s="48">
        <f t="shared" si="9"/>
      </c>
      <c r="I35" s="48">
        <f t="shared" si="10"/>
      </c>
      <c r="J35" s="48">
        <f t="shared" si="11"/>
      </c>
      <c r="K35" s="48">
        <f t="shared" si="11"/>
      </c>
      <c r="L35" s="48">
        <f t="shared" si="11"/>
      </c>
      <c r="M35" s="48">
        <f t="shared" si="12"/>
      </c>
      <c r="N35" s="49">
        <f t="shared" si="14"/>
      </c>
      <c r="O35" s="49">
        <f t="shared" si="13"/>
      </c>
    </row>
    <row r="36" spans="1:15" s="45" customFormat="1" ht="13.5" customHeight="1">
      <c r="A36" s="50" t="s">
        <v>191</v>
      </c>
      <c r="B36" s="51">
        <f aca="true" t="shared" si="15" ref="B36:O36">IF(SUM(B25:B35)=0,"",SUM(B25:B35))</f>
      </c>
      <c r="C36" s="51">
        <f t="shared" si="15"/>
      </c>
      <c r="D36" s="51">
        <f t="shared" si="15"/>
      </c>
      <c r="E36" s="51">
        <f t="shared" si="15"/>
      </c>
      <c r="F36" s="51">
        <f t="shared" si="15"/>
      </c>
      <c r="G36" s="51">
        <f t="shared" si="15"/>
      </c>
      <c r="H36" s="51">
        <f t="shared" si="15"/>
      </c>
      <c r="I36" s="51">
        <f t="shared" si="15"/>
      </c>
      <c r="J36" s="51">
        <f t="shared" si="15"/>
      </c>
      <c r="K36" s="51">
        <f t="shared" si="15"/>
      </c>
      <c r="L36" s="51">
        <f t="shared" si="15"/>
      </c>
      <c r="M36" s="51">
        <f t="shared" si="15"/>
      </c>
      <c r="N36" s="51">
        <f t="shared" si="15"/>
      </c>
      <c r="O36" s="51">
        <f t="shared" si="15"/>
      </c>
    </row>
    <row r="37" spans="1:15" s="12" customFormat="1" ht="13.5" customHeight="1">
      <c r="A37" s="147"/>
      <c r="B37" s="127"/>
      <c r="C37" s="127"/>
      <c r="D37" s="127"/>
      <c r="E37" s="127"/>
      <c r="F37" s="127"/>
      <c r="G37" s="127"/>
      <c r="H37" s="127"/>
      <c r="I37" s="127"/>
      <c r="J37" s="127"/>
      <c r="K37" s="127"/>
      <c r="L37" s="127"/>
      <c r="M37" s="127"/>
      <c r="N37" s="127"/>
      <c r="O37" s="127"/>
    </row>
    <row r="38" spans="1:15" ht="13.5" customHeight="1">
      <c r="A38" s="222" t="s">
        <v>188</v>
      </c>
      <c r="B38" s="223"/>
      <c r="C38" s="74">
        <v>4230</v>
      </c>
      <c r="D38" s="223"/>
      <c r="E38" s="223"/>
      <c r="F38" s="223"/>
      <c r="G38" s="223"/>
      <c r="H38" s="223"/>
      <c r="I38" s="223"/>
      <c r="J38" s="223"/>
      <c r="K38" s="223"/>
      <c r="L38" s="223"/>
      <c r="M38" s="226"/>
      <c r="N38" s="224"/>
      <c r="O38" s="225"/>
    </row>
    <row r="39" spans="1:15" ht="13.5" customHeight="1">
      <c r="A39" s="215" t="s">
        <v>144</v>
      </c>
      <c r="B39" s="55" t="s">
        <v>52</v>
      </c>
      <c r="C39" s="55" t="s">
        <v>53</v>
      </c>
      <c r="D39" s="36" t="s">
        <v>37</v>
      </c>
      <c r="E39" s="37" t="s">
        <v>38</v>
      </c>
      <c r="F39" s="37" t="s">
        <v>39</v>
      </c>
      <c r="G39" s="73" t="s">
        <v>123</v>
      </c>
      <c r="H39" s="37" t="s">
        <v>125</v>
      </c>
      <c r="I39" s="37"/>
      <c r="J39" s="37"/>
      <c r="K39" s="37"/>
      <c r="L39" s="37"/>
      <c r="M39" s="38" t="s">
        <v>266</v>
      </c>
      <c r="N39" s="39" t="s">
        <v>128</v>
      </c>
      <c r="O39" s="40" t="s">
        <v>126</v>
      </c>
    </row>
    <row r="40" spans="1:16" s="45" customFormat="1" ht="13.5" customHeight="1">
      <c r="A40" s="215"/>
      <c r="B40" s="55" t="s">
        <v>127</v>
      </c>
      <c r="C40" s="55" t="s">
        <v>127</v>
      </c>
      <c r="D40" s="41">
        <v>0.0378</v>
      </c>
      <c r="E40" s="41">
        <v>0.014</v>
      </c>
      <c r="F40" s="41">
        <v>0.1255</v>
      </c>
      <c r="G40" s="41">
        <v>0.03</v>
      </c>
      <c r="H40" s="41">
        <v>0.0055</v>
      </c>
      <c r="I40" s="219"/>
      <c r="J40" s="220"/>
      <c r="K40" s="220"/>
      <c r="L40" s="221"/>
      <c r="M40" s="42">
        <v>0.0153</v>
      </c>
      <c r="N40" s="56" t="s">
        <v>44</v>
      </c>
      <c r="O40" s="44" t="s">
        <v>44</v>
      </c>
      <c r="P40" s="101"/>
    </row>
    <row r="41" spans="1:15" ht="13.5" customHeight="1">
      <c r="A41" s="46"/>
      <c r="B41" s="47"/>
      <c r="C41" s="48">
        <f aca="true" t="shared" si="16" ref="C41:C51">IF($B41="","",B41*14)</f>
      </c>
      <c r="D41" s="48">
        <f aca="true" t="shared" si="17" ref="D41:H51">IF($B41="","",IF($B41&lt;$C$38,$B41*D$40*14,D$40*$C$38*14))</f>
      </c>
      <c r="E41" s="48">
        <f t="shared" si="17"/>
      </c>
      <c r="F41" s="48">
        <f t="shared" si="17"/>
      </c>
      <c r="G41" s="48">
        <f t="shared" si="17"/>
      </c>
      <c r="H41" s="48">
        <f t="shared" si="17"/>
      </c>
      <c r="I41" s="210"/>
      <c r="J41" s="211"/>
      <c r="K41" s="211"/>
      <c r="L41" s="212"/>
      <c r="M41" s="48">
        <f aca="true" t="shared" si="18" ref="M41:M51">IF($B41="","",IF($B41&lt;$C$38,$B41*M$40*14,M$40*$C$38*14))</f>
      </c>
      <c r="N41" s="49">
        <f>IF($B41="","",SUM(C41:M41))</f>
      </c>
      <c r="O41" s="49">
        <f>IF($B41="","",N41/12)</f>
      </c>
    </row>
    <row r="42" spans="1:15" ht="13.5" customHeight="1">
      <c r="A42" s="46"/>
      <c r="B42" s="47"/>
      <c r="C42" s="48">
        <f t="shared" si="16"/>
      </c>
      <c r="D42" s="48">
        <f t="shared" si="17"/>
      </c>
      <c r="E42" s="48">
        <f t="shared" si="17"/>
      </c>
      <c r="F42" s="48">
        <f t="shared" si="17"/>
      </c>
      <c r="G42" s="48">
        <f t="shared" si="17"/>
      </c>
      <c r="H42" s="48">
        <f t="shared" si="17"/>
      </c>
      <c r="I42" s="210"/>
      <c r="J42" s="211"/>
      <c r="K42" s="211"/>
      <c r="L42" s="212"/>
      <c r="M42" s="48">
        <f t="shared" si="18"/>
      </c>
      <c r="N42" s="49">
        <f aca="true" t="shared" si="19" ref="N42:N51">IF($B42="","",SUM(C42:M42))</f>
      </c>
      <c r="O42" s="49">
        <f aca="true" t="shared" si="20" ref="O42:O51">IF($B42="","",N42/12)</f>
      </c>
    </row>
    <row r="43" spans="1:15" ht="13.5" customHeight="1">
      <c r="A43" s="46"/>
      <c r="B43" s="47"/>
      <c r="C43" s="48">
        <f t="shared" si="16"/>
      </c>
      <c r="D43" s="48">
        <f t="shared" si="17"/>
      </c>
      <c r="E43" s="48">
        <f t="shared" si="17"/>
      </c>
      <c r="F43" s="48">
        <f t="shared" si="17"/>
      </c>
      <c r="G43" s="48">
        <f t="shared" si="17"/>
      </c>
      <c r="H43" s="48">
        <f t="shared" si="17"/>
      </c>
      <c r="I43" s="210"/>
      <c r="J43" s="211"/>
      <c r="K43" s="211"/>
      <c r="L43" s="212"/>
      <c r="M43" s="48">
        <f t="shared" si="18"/>
      </c>
      <c r="N43" s="49">
        <f t="shared" si="19"/>
      </c>
      <c r="O43" s="49">
        <f t="shared" si="20"/>
      </c>
    </row>
    <row r="44" spans="1:15" ht="13.5" customHeight="1">
      <c r="A44" s="46"/>
      <c r="B44" s="47"/>
      <c r="C44" s="48">
        <f t="shared" si="16"/>
      </c>
      <c r="D44" s="48">
        <f t="shared" si="17"/>
      </c>
      <c r="E44" s="48">
        <f t="shared" si="17"/>
      </c>
      <c r="F44" s="48">
        <f t="shared" si="17"/>
      </c>
      <c r="G44" s="48">
        <f t="shared" si="17"/>
      </c>
      <c r="H44" s="48">
        <f t="shared" si="17"/>
      </c>
      <c r="I44" s="210"/>
      <c r="J44" s="211"/>
      <c r="K44" s="211"/>
      <c r="L44" s="212"/>
      <c r="M44" s="48">
        <f t="shared" si="18"/>
      </c>
      <c r="N44" s="49">
        <f t="shared" si="19"/>
      </c>
      <c r="O44" s="49">
        <f t="shared" si="20"/>
      </c>
    </row>
    <row r="45" spans="1:15" ht="13.5" customHeight="1">
      <c r="A45" s="46"/>
      <c r="B45" s="47"/>
      <c r="C45" s="48">
        <f t="shared" si="16"/>
      </c>
      <c r="D45" s="48">
        <f t="shared" si="17"/>
      </c>
      <c r="E45" s="48">
        <f t="shared" si="17"/>
      </c>
      <c r="F45" s="48">
        <f t="shared" si="17"/>
      </c>
      <c r="G45" s="48">
        <f t="shared" si="17"/>
      </c>
      <c r="H45" s="48">
        <f t="shared" si="17"/>
      </c>
      <c r="I45" s="210"/>
      <c r="J45" s="211"/>
      <c r="K45" s="211"/>
      <c r="L45" s="212"/>
      <c r="M45" s="48">
        <f t="shared" si="18"/>
      </c>
      <c r="N45" s="49">
        <f t="shared" si="19"/>
      </c>
      <c r="O45" s="49">
        <f t="shared" si="20"/>
      </c>
    </row>
    <row r="46" spans="1:15" ht="13.5" customHeight="1">
      <c r="A46" s="46"/>
      <c r="B46" s="47"/>
      <c r="C46" s="48">
        <f t="shared" si="16"/>
      </c>
      <c r="D46" s="48">
        <f t="shared" si="17"/>
      </c>
      <c r="E46" s="48">
        <f t="shared" si="17"/>
      </c>
      <c r="F46" s="48">
        <f t="shared" si="17"/>
      </c>
      <c r="G46" s="48">
        <f t="shared" si="17"/>
      </c>
      <c r="H46" s="48">
        <f t="shared" si="17"/>
      </c>
      <c r="I46" s="210"/>
      <c r="J46" s="211"/>
      <c r="K46" s="211"/>
      <c r="L46" s="212"/>
      <c r="M46" s="48">
        <f t="shared" si="18"/>
      </c>
      <c r="N46" s="49">
        <f t="shared" si="19"/>
      </c>
      <c r="O46" s="49">
        <f t="shared" si="20"/>
      </c>
    </row>
    <row r="47" spans="1:15" ht="13.5" customHeight="1">
      <c r="A47" s="46"/>
      <c r="B47" s="47"/>
      <c r="C47" s="48">
        <f t="shared" si="16"/>
      </c>
      <c r="D47" s="48">
        <f t="shared" si="17"/>
      </c>
      <c r="E47" s="48">
        <f t="shared" si="17"/>
      </c>
      <c r="F47" s="48">
        <f t="shared" si="17"/>
      </c>
      <c r="G47" s="48">
        <f t="shared" si="17"/>
      </c>
      <c r="H47" s="48">
        <f t="shared" si="17"/>
      </c>
      <c r="I47" s="210"/>
      <c r="J47" s="211"/>
      <c r="K47" s="211"/>
      <c r="L47" s="212"/>
      <c r="M47" s="48">
        <f t="shared" si="18"/>
      </c>
      <c r="N47" s="49">
        <f t="shared" si="19"/>
      </c>
      <c r="O47" s="49">
        <f t="shared" si="20"/>
      </c>
    </row>
    <row r="48" spans="1:15" ht="13.5" customHeight="1">
      <c r="A48" s="46"/>
      <c r="B48" s="47"/>
      <c r="C48" s="48">
        <f t="shared" si="16"/>
      </c>
      <c r="D48" s="48">
        <f t="shared" si="17"/>
      </c>
      <c r="E48" s="48">
        <f t="shared" si="17"/>
      </c>
      <c r="F48" s="48">
        <f t="shared" si="17"/>
      </c>
      <c r="G48" s="48">
        <f t="shared" si="17"/>
      </c>
      <c r="H48" s="48">
        <f t="shared" si="17"/>
      </c>
      <c r="I48" s="210"/>
      <c r="J48" s="211"/>
      <c r="K48" s="211"/>
      <c r="L48" s="212"/>
      <c r="M48" s="48">
        <f t="shared" si="18"/>
      </c>
      <c r="N48" s="49">
        <f t="shared" si="19"/>
      </c>
      <c r="O48" s="49">
        <f t="shared" si="20"/>
      </c>
    </row>
    <row r="49" spans="1:15" ht="13.5" customHeight="1">
      <c r="A49" s="46"/>
      <c r="B49" s="47"/>
      <c r="C49" s="48">
        <f t="shared" si="16"/>
      </c>
      <c r="D49" s="48">
        <f t="shared" si="17"/>
      </c>
      <c r="E49" s="48">
        <f t="shared" si="17"/>
      </c>
      <c r="F49" s="48">
        <f t="shared" si="17"/>
      </c>
      <c r="G49" s="48">
        <f t="shared" si="17"/>
      </c>
      <c r="H49" s="48">
        <f t="shared" si="17"/>
      </c>
      <c r="I49" s="210"/>
      <c r="J49" s="211"/>
      <c r="K49" s="211"/>
      <c r="L49" s="212"/>
      <c r="M49" s="48">
        <f t="shared" si="18"/>
      </c>
      <c r="N49" s="49">
        <f t="shared" si="19"/>
      </c>
      <c r="O49" s="49">
        <f t="shared" si="20"/>
      </c>
    </row>
    <row r="50" spans="1:15" ht="13.5" customHeight="1">
      <c r="A50" s="46"/>
      <c r="B50" s="47"/>
      <c r="C50" s="48">
        <f t="shared" si="16"/>
      </c>
      <c r="D50" s="48">
        <f t="shared" si="17"/>
      </c>
      <c r="E50" s="48">
        <f t="shared" si="17"/>
      </c>
      <c r="F50" s="48">
        <f t="shared" si="17"/>
      </c>
      <c r="G50" s="48">
        <f t="shared" si="17"/>
      </c>
      <c r="H50" s="48">
        <f t="shared" si="17"/>
      </c>
      <c r="I50" s="210"/>
      <c r="J50" s="211"/>
      <c r="K50" s="211"/>
      <c r="L50" s="212"/>
      <c r="M50" s="48">
        <f t="shared" si="18"/>
      </c>
      <c r="N50" s="49">
        <f t="shared" si="19"/>
      </c>
      <c r="O50" s="49">
        <f t="shared" si="20"/>
      </c>
    </row>
    <row r="51" spans="1:15" ht="13.5" customHeight="1">
      <c r="A51" s="46"/>
      <c r="B51" s="47"/>
      <c r="C51" s="48">
        <f t="shared" si="16"/>
      </c>
      <c r="D51" s="48">
        <f t="shared" si="17"/>
      </c>
      <c r="E51" s="48">
        <f t="shared" si="17"/>
      </c>
      <c r="F51" s="48">
        <f t="shared" si="17"/>
      </c>
      <c r="G51" s="48">
        <f t="shared" si="17"/>
      </c>
      <c r="H51" s="48">
        <f t="shared" si="17"/>
      </c>
      <c r="I51" s="210"/>
      <c r="J51" s="211"/>
      <c r="K51" s="211"/>
      <c r="L51" s="212"/>
      <c r="M51" s="48">
        <f t="shared" si="18"/>
      </c>
      <c r="N51" s="49">
        <f t="shared" si="19"/>
      </c>
      <c r="O51" s="49">
        <f t="shared" si="20"/>
      </c>
    </row>
    <row r="52" spans="1:15" s="45" customFormat="1" ht="13.5" customHeight="1">
      <c r="A52" s="50" t="s">
        <v>191</v>
      </c>
      <c r="B52" s="51">
        <f aca="true" t="shared" si="21" ref="B52:O52">IF(SUM(B41:B51)=0,"",SUM(B41:B51))</f>
      </c>
      <c r="C52" s="51">
        <f t="shared" si="21"/>
      </c>
      <c r="D52" s="51">
        <f t="shared" si="21"/>
      </c>
      <c r="E52" s="51">
        <f t="shared" si="21"/>
      </c>
      <c r="F52" s="51">
        <f t="shared" si="21"/>
      </c>
      <c r="G52" s="51">
        <f t="shared" si="21"/>
      </c>
      <c r="H52" s="51">
        <f t="shared" si="21"/>
      </c>
      <c r="I52" s="210"/>
      <c r="J52" s="211"/>
      <c r="K52" s="211"/>
      <c r="L52" s="212"/>
      <c r="M52" s="51">
        <f t="shared" si="21"/>
      </c>
      <c r="N52" s="51">
        <f t="shared" si="21"/>
      </c>
      <c r="O52" s="51">
        <f t="shared" si="21"/>
      </c>
    </row>
    <row r="53" spans="1:15" s="12" customFormat="1" ht="13.5" customHeight="1">
      <c r="A53" s="147"/>
      <c r="B53" s="127"/>
      <c r="C53" s="127"/>
      <c r="D53" s="127"/>
      <c r="E53" s="127"/>
      <c r="F53" s="127"/>
      <c r="G53" s="127"/>
      <c r="H53" s="127"/>
      <c r="I53" s="127"/>
      <c r="J53" s="127"/>
      <c r="K53" s="127"/>
      <c r="L53" s="127"/>
      <c r="M53" s="127"/>
      <c r="N53" s="127"/>
      <c r="O53" s="127"/>
    </row>
    <row r="54" spans="1:15" ht="13.5" customHeight="1">
      <c r="A54" s="75"/>
      <c r="B54" s="213" t="s">
        <v>6</v>
      </c>
      <c r="C54" s="213"/>
      <c r="D54" s="213"/>
      <c r="E54" s="213"/>
      <c r="F54" s="213"/>
      <c r="G54" s="213"/>
      <c r="H54" s="213"/>
      <c r="I54" s="213"/>
      <c r="J54" s="213"/>
      <c r="K54" s="213"/>
      <c r="L54" s="213"/>
      <c r="M54" s="213"/>
      <c r="N54" s="213"/>
      <c r="O54" s="214"/>
    </row>
    <row r="55" spans="1:15" ht="13.5" customHeight="1">
      <c r="A55" s="76"/>
      <c r="B55" s="55" t="s">
        <v>52</v>
      </c>
      <c r="C55" s="55" t="s">
        <v>53</v>
      </c>
      <c r="D55" s="216" t="s">
        <v>130</v>
      </c>
      <c r="E55" s="216"/>
      <c r="F55" s="216"/>
      <c r="G55" s="216"/>
      <c r="H55" s="216"/>
      <c r="I55" s="216"/>
      <c r="J55" s="216"/>
      <c r="K55" s="216"/>
      <c r="L55" s="216"/>
      <c r="M55" s="216"/>
      <c r="N55" s="217" t="s">
        <v>25</v>
      </c>
      <c r="O55" s="218"/>
    </row>
    <row r="56" spans="1:15" ht="13.5" customHeight="1">
      <c r="A56" s="77"/>
      <c r="B56" s="55" t="s">
        <v>127</v>
      </c>
      <c r="C56" s="55" t="s">
        <v>127</v>
      </c>
      <c r="D56" s="36" t="s">
        <v>37</v>
      </c>
      <c r="E56" s="37" t="s">
        <v>38</v>
      </c>
      <c r="F56" s="37" t="s">
        <v>39</v>
      </c>
      <c r="G56" s="73" t="s">
        <v>123</v>
      </c>
      <c r="H56" s="37" t="s">
        <v>125</v>
      </c>
      <c r="I56" s="37" t="s">
        <v>40</v>
      </c>
      <c r="J56" s="37" t="s">
        <v>41</v>
      </c>
      <c r="K56" s="37" t="s">
        <v>124</v>
      </c>
      <c r="L56" s="37" t="s">
        <v>267</v>
      </c>
      <c r="M56" s="38" t="s">
        <v>266</v>
      </c>
      <c r="N56" s="55" t="s">
        <v>53</v>
      </c>
      <c r="O56" s="57" t="s">
        <v>52</v>
      </c>
    </row>
    <row r="57" spans="1:15" ht="13.5" customHeight="1">
      <c r="A57" s="58" t="s">
        <v>7</v>
      </c>
      <c r="B57" s="48">
        <f aca="true" t="shared" si="22" ref="B57:O57">B20</f>
      </c>
      <c r="C57" s="48">
        <f t="shared" si="22"/>
      </c>
      <c r="D57" s="48">
        <f t="shared" si="22"/>
      </c>
      <c r="E57" s="48">
        <f t="shared" si="22"/>
      </c>
      <c r="F57" s="48">
        <f t="shared" si="22"/>
      </c>
      <c r="G57" s="48">
        <f t="shared" si="22"/>
      </c>
      <c r="H57" s="48">
        <f t="shared" si="22"/>
      </c>
      <c r="I57" s="48">
        <f t="shared" si="22"/>
      </c>
      <c r="J57" s="48">
        <f t="shared" si="22"/>
      </c>
      <c r="K57" s="48">
        <f t="shared" si="22"/>
      </c>
      <c r="L57" s="48">
        <f t="shared" si="22"/>
      </c>
      <c r="M57" s="48">
        <f t="shared" si="22"/>
      </c>
      <c r="N57" s="48">
        <f t="shared" si="22"/>
      </c>
      <c r="O57" s="48">
        <f t="shared" si="22"/>
      </c>
    </row>
    <row r="58" spans="1:15" ht="13.5" customHeight="1">
      <c r="A58" s="58" t="s">
        <v>8</v>
      </c>
      <c r="B58" s="48">
        <f aca="true" t="shared" si="23" ref="B58:O58">B36</f>
      </c>
      <c r="C58" s="48">
        <f t="shared" si="23"/>
      </c>
      <c r="D58" s="48">
        <f t="shared" si="23"/>
      </c>
      <c r="E58" s="48">
        <f t="shared" si="23"/>
      </c>
      <c r="F58" s="48">
        <f t="shared" si="23"/>
      </c>
      <c r="G58" s="48">
        <f t="shared" si="23"/>
      </c>
      <c r="H58" s="48">
        <f t="shared" si="23"/>
      </c>
      <c r="I58" s="48">
        <f t="shared" si="23"/>
      </c>
      <c r="J58" s="48">
        <f t="shared" si="23"/>
      </c>
      <c r="K58" s="48">
        <f t="shared" si="23"/>
      </c>
      <c r="L58" s="48">
        <f t="shared" si="23"/>
      </c>
      <c r="M58" s="48">
        <f t="shared" si="23"/>
      </c>
      <c r="N58" s="48">
        <f t="shared" si="23"/>
      </c>
      <c r="O58" s="48">
        <f t="shared" si="23"/>
      </c>
    </row>
    <row r="59" spans="1:15" ht="13.5" customHeight="1">
      <c r="A59" s="58" t="s">
        <v>9</v>
      </c>
      <c r="B59" s="48">
        <f aca="true" t="shared" si="24" ref="B59:O59">B52</f>
      </c>
      <c r="C59" s="48">
        <f t="shared" si="24"/>
      </c>
      <c r="D59" s="48">
        <f t="shared" si="24"/>
      </c>
      <c r="E59" s="48">
        <f t="shared" si="24"/>
      </c>
      <c r="F59" s="48">
        <f t="shared" si="24"/>
      </c>
      <c r="G59" s="48">
        <f t="shared" si="24"/>
      </c>
      <c r="H59" s="48">
        <f t="shared" si="24"/>
      </c>
      <c r="I59" s="48">
        <f t="shared" si="24"/>
        <v>0</v>
      </c>
      <c r="J59" s="48">
        <f t="shared" si="24"/>
        <v>0</v>
      </c>
      <c r="K59" s="48">
        <f t="shared" si="24"/>
        <v>0</v>
      </c>
      <c r="L59" s="48">
        <f t="shared" si="24"/>
        <v>0</v>
      </c>
      <c r="M59" s="48">
        <f t="shared" si="24"/>
      </c>
      <c r="N59" s="48">
        <f t="shared" si="24"/>
      </c>
      <c r="O59" s="48">
        <f t="shared" si="24"/>
      </c>
    </row>
    <row r="60" spans="1:15" s="12" customFormat="1" ht="13.5" customHeight="1">
      <c r="A60" s="147"/>
      <c r="B60" s="127"/>
      <c r="C60" s="127"/>
      <c r="D60" s="127"/>
      <c r="E60" s="127"/>
      <c r="F60" s="127"/>
      <c r="G60" s="127"/>
      <c r="H60" s="127"/>
      <c r="I60" s="127"/>
      <c r="J60" s="127"/>
      <c r="K60" s="127"/>
      <c r="L60" s="127"/>
      <c r="M60" s="127"/>
      <c r="N60" s="127"/>
      <c r="O60" s="127"/>
    </row>
    <row r="61" spans="1:15" s="18" customFormat="1" ht="13.5" customHeight="1">
      <c r="A61" s="59" t="s">
        <v>129</v>
      </c>
      <c r="B61" s="49">
        <f aca="true" t="shared" si="25" ref="B61:O61">IF(SUM(B57:B59)=0,"",SUM(B57:B59))</f>
      </c>
      <c r="C61" s="49">
        <f t="shared" si="25"/>
      </c>
      <c r="D61" s="49">
        <f t="shared" si="25"/>
      </c>
      <c r="E61" s="49">
        <f t="shared" si="25"/>
      </c>
      <c r="F61" s="49">
        <f t="shared" si="25"/>
      </c>
      <c r="G61" s="49">
        <f t="shared" si="25"/>
      </c>
      <c r="H61" s="49">
        <f t="shared" si="25"/>
      </c>
      <c r="I61" s="49">
        <f t="shared" si="25"/>
      </c>
      <c r="J61" s="49">
        <f t="shared" si="25"/>
      </c>
      <c r="K61" s="49">
        <f t="shared" si="25"/>
      </c>
      <c r="L61" s="49">
        <f t="shared" si="25"/>
      </c>
      <c r="M61" s="49">
        <f t="shared" si="25"/>
      </c>
      <c r="N61" s="49">
        <f t="shared" si="25"/>
      </c>
      <c r="O61" s="49">
        <f t="shared" si="25"/>
      </c>
    </row>
    <row r="65" ht="12"/>
    <row r="66" ht="12"/>
  </sheetData>
  <sheetProtection password="F21F" sheet="1" objects="1" scenarios="1" selectLockedCells="1"/>
  <mergeCells count="37">
    <mergeCell ref="A5:O5"/>
    <mergeCell ref="A4:O4"/>
    <mergeCell ref="A21:O21"/>
    <mergeCell ref="A37:O37"/>
    <mergeCell ref="A22:B22"/>
    <mergeCell ref="D6:M6"/>
    <mergeCell ref="D22:M22"/>
    <mergeCell ref="A6:B6"/>
    <mergeCell ref="A38:B38"/>
    <mergeCell ref="N38:O38"/>
    <mergeCell ref="D38:M38"/>
    <mergeCell ref="A1:O1"/>
    <mergeCell ref="A2:O2"/>
    <mergeCell ref="A3:O3"/>
    <mergeCell ref="A23:A24"/>
    <mergeCell ref="N6:O6"/>
    <mergeCell ref="A7:A8"/>
    <mergeCell ref="N22:O22"/>
    <mergeCell ref="A60:O60"/>
    <mergeCell ref="B54:O54"/>
    <mergeCell ref="A39:A40"/>
    <mergeCell ref="D55:M55"/>
    <mergeCell ref="N55:O55"/>
    <mergeCell ref="A53:O53"/>
    <mergeCell ref="I40:L40"/>
    <mergeCell ref="I41:L41"/>
    <mergeCell ref="I42:L42"/>
    <mergeCell ref="I43:L43"/>
    <mergeCell ref="I44:L44"/>
    <mergeCell ref="I45:L45"/>
    <mergeCell ref="I46:L46"/>
    <mergeCell ref="I47:L47"/>
    <mergeCell ref="I52:L52"/>
    <mergeCell ref="I48:L48"/>
    <mergeCell ref="I49:L49"/>
    <mergeCell ref="I50:L50"/>
    <mergeCell ref="I51:L51"/>
  </mergeCells>
  <printOptions horizontalCentered="1"/>
  <pageMargins left="0.3937007874015748" right="0.3937007874015748" top="0.5905511811023623" bottom="0.3937007874015748" header="0" footer="0.31496062992125984"/>
  <pageSetup horizontalDpi="1200" verticalDpi="1200" orientation="landscape" paperSize="9" r:id="rId4"/>
  <headerFooter alignWithMargins="0">
    <oddFooter>&amp;C&amp;"Arial,Fett"&amp;8ZAHLEN IM GRIFF FÜR MIKROUNTERNEHMEN | (C) 2008 WIFI UNTERNEHMERSERVICE | WWW.WKO.AT/UNS | Rel. 1.3 | 2011 | Seite &amp;P von &amp;N</oddFooter>
  </headerFooter>
  <rowBreaks count="1" manualBreakCount="1">
    <brk id="37" max="255" man="1"/>
  </rowBreaks>
  <drawing r:id="rId3"/>
  <legacyDrawing r:id="rId2"/>
</worksheet>
</file>

<file path=xl/worksheets/sheet6.xml><?xml version="1.0" encoding="utf-8"?>
<worksheet xmlns="http://schemas.openxmlformats.org/spreadsheetml/2006/main" xmlns:r="http://schemas.openxmlformats.org/officeDocument/2006/relationships">
  <sheetPr>
    <tabColor indexed="51"/>
  </sheetPr>
  <dimension ref="A1:O26"/>
  <sheetViews>
    <sheetView showGridLines="0" showZeros="0" showOutlineSymbols="0" zoomScale="90" zoomScaleNormal="90" zoomScalePageLayoutView="0" workbookViewId="0" topLeftCell="A1">
      <pane ySplit="2" topLeftCell="A3" activePane="bottomLeft" state="frozen"/>
      <selection pane="topLeft" activeCell="A3" sqref="A3:O3"/>
      <selection pane="bottomLeft" activeCell="E6" sqref="E6"/>
    </sheetView>
  </sheetViews>
  <sheetFormatPr defaultColWidth="10.7109375" defaultRowHeight="12.75"/>
  <cols>
    <col min="1" max="1" width="10.7109375" style="31" customWidth="1"/>
    <col min="2" max="2" width="8.7109375" style="31" customWidth="1"/>
    <col min="3" max="5" width="8.7109375" style="32" customWidth="1"/>
    <col min="6" max="6" width="8.7109375" style="33" customWidth="1"/>
    <col min="7" max="7" width="8.7109375" style="34" customWidth="1"/>
    <col min="8" max="15" width="8.7109375" style="32" customWidth="1"/>
    <col min="16" max="16384" width="10.7109375" style="32" customWidth="1"/>
  </cols>
  <sheetData>
    <row r="1" spans="1:15" s="1" customFormat="1" ht="21.75" customHeight="1">
      <c r="A1" s="129" t="s">
        <v>263</v>
      </c>
      <c r="B1" s="129"/>
      <c r="C1" s="129"/>
      <c r="D1" s="129"/>
      <c r="E1" s="129"/>
      <c r="F1" s="129"/>
      <c r="G1" s="129"/>
      <c r="H1" s="129"/>
      <c r="I1" s="129"/>
      <c r="J1" s="129"/>
      <c r="K1" s="129"/>
      <c r="L1" s="129"/>
      <c r="M1" s="129"/>
      <c r="N1" s="129"/>
      <c r="O1" s="129"/>
    </row>
    <row r="2" spans="1:15" s="11" customFormat="1" ht="21.75" customHeight="1">
      <c r="A2" s="130" t="str">
        <f>IF(Start!B12="","FIRMA: keine Eingabe...",CONCATENATE("FIRMA: ",Start!B12,", ",Start!B14," ",Start!D14))</f>
        <v>FIRMA: keine Eingabe...</v>
      </c>
      <c r="B2" s="131"/>
      <c r="C2" s="131"/>
      <c r="D2" s="131"/>
      <c r="E2" s="131"/>
      <c r="F2" s="131"/>
      <c r="G2" s="131"/>
      <c r="H2" s="131"/>
      <c r="I2" s="131"/>
      <c r="J2" s="131"/>
      <c r="K2" s="131"/>
      <c r="L2" s="131"/>
      <c r="M2" s="131"/>
      <c r="N2" s="131"/>
      <c r="O2" s="131"/>
    </row>
    <row r="3" spans="1:15" s="12" customFormat="1" ht="13.5" customHeight="1">
      <c r="A3" s="147"/>
      <c r="B3" s="127"/>
      <c r="C3" s="127"/>
      <c r="D3" s="127"/>
      <c r="E3" s="127"/>
      <c r="F3" s="127"/>
      <c r="G3" s="127"/>
      <c r="H3" s="127"/>
      <c r="I3" s="127"/>
      <c r="J3" s="127"/>
      <c r="K3" s="127"/>
      <c r="L3" s="127"/>
      <c r="M3" s="127"/>
      <c r="N3" s="127"/>
      <c r="O3" s="127"/>
    </row>
    <row r="4" spans="1:15" s="12" customFormat="1" ht="27.75" customHeight="1">
      <c r="A4" s="152" t="s">
        <v>230</v>
      </c>
      <c r="B4" s="153"/>
      <c r="C4" s="153"/>
      <c r="D4" s="153"/>
      <c r="E4" s="153"/>
      <c r="F4" s="153"/>
      <c r="G4" s="153"/>
      <c r="H4" s="153"/>
      <c r="I4" s="153"/>
      <c r="J4" s="153"/>
      <c r="K4" s="153"/>
      <c r="L4" s="153"/>
      <c r="M4" s="153"/>
      <c r="N4" s="153"/>
      <c r="O4" s="154"/>
    </row>
    <row r="5" spans="1:15" s="12" customFormat="1" ht="13.5" customHeight="1">
      <c r="A5" s="237"/>
      <c r="B5" s="237"/>
      <c r="C5" s="237"/>
      <c r="D5" s="237"/>
      <c r="E5" s="237"/>
      <c r="F5" s="237"/>
      <c r="G5" s="237"/>
      <c r="H5" s="237"/>
      <c r="I5" s="237"/>
      <c r="J5" s="237"/>
      <c r="K5" s="237"/>
      <c r="L5" s="237"/>
      <c r="M5" s="237"/>
      <c r="N5" s="237"/>
      <c r="O5" s="237"/>
    </row>
    <row r="6" spans="1:15" s="12" customFormat="1" ht="13.5" customHeight="1">
      <c r="A6" s="107" t="s">
        <v>178</v>
      </c>
      <c r="B6" s="107"/>
      <c r="C6" s="107"/>
      <c r="D6" s="107"/>
      <c r="E6" s="27">
        <v>0.6</v>
      </c>
      <c r="F6" s="124"/>
      <c r="G6" s="124"/>
      <c r="H6" s="124"/>
      <c r="I6" s="124"/>
      <c r="J6" s="124"/>
      <c r="K6" s="124"/>
      <c r="L6" s="124"/>
      <c r="M6" s="124"/>
      <c r="N6" s="124"/>
      <c r="O6" s="124"/>
    </row>
    <row r="7" spans="1:15" s="12" customFormat="1" ht="13.5" customHeight="1">
      <c r="A7" s="107" t="s">
        <v>179</v>
      </c>
      <c r="B7" s="107"/>
      <c r="C7" s="107"/>
      <c r="D7" s="107"/>
      <c r="E7" s="28">
        <f>1-E6</f>
        <v>0.4</v>
      </c>
      <c r="F7" s="124"/>
      <c r="G7" s="124"/>
      <c r="H7" s="124"/>
      <c r="I7" s="124"/>
      <c r="J7" s="124"/>
      <c r="K7" s="124"/>
      <c r="L7" s="124"/>
      <c r="M7" s="124"/>
      <c r="N7" s="124"/>
      <c r="O7" s="124"/>
    </row>
    <row r="8" spans="1:15" s="12" customFormat="1" ht="13.5" customHeight="1">
      <c r="A8" s="124"/>
      <c r="B8" s="124"/>
      <c r="C8" s="124"/>
      <c r="D8" s="124"/>
      <c r="E8" s="124"/>
      <c r="F8" s="124"/>
      <c r="G8" s="124"/>
      <c r="H8" s="124"/>
      <c r="I8" s="124"/>
      <c r="J8" s="124"/>
      <c r="K8" s="124"/>
      <c r="L8" s="124"/>
      <c r="M8" s="124"/>
      <c r="N8" s="124"/>
      <c r="O8" s="124"/>
    </row>
    <row r="9" spans="1:15" s="12" customFormat="1" ht="13.5" customHeight="1">
      <c r="A9" s="150" t="s">
        <v>43</v>
      </c>
      <c r="B9" s="167"/>
      <c r="C9" s="167"/>
      <c r="D9" s="167"/>
      <c r="E9" s="167"/>
      <c r="F9" s="233" t="s">
        <v>140</v>
      </c>
      <c r="G9" s="168"/>
      <c r="H9" s="232" t="s">
        <v>25</v>
      </c>
      <c r="I9" s="148"/>
      <c r="J9" s="232" t="s">
        <v>141</v>
      </c>
      <c r="K9" s="232"/>
      <c r="L9" s="232" t="s">
        <v>142</v>
      </c>
      <c r="M9" s="148"/>
      <c r="N9" s="232" t="s">
        <v>143</v>
      </c>
      <c r="O9" s="149"/>
    </row>
    <row r="10" spans="1:15" s="12" customFormat="1" ht="13.5" customHeight="1">
      <c r="A10" s="29"/>
      <c r="B10" s="30"/>
      <c r="C10" s="30"/>
      <c r="D10" s="30"/>
      <c r="E10" s="30"/>
      <c r="F10" s="234" t="s">
        <v>155</v>
      </c>
      <c r="G10" s="235"/>
      <c r="H10" s="230" t="s">
        <v>156</v>
      </c>
      <c r="I10" s="231"/>
      <c r="J10" s="230" t="s">
        <v>157</v>
      </c>
      <c r="K10" s="230"/>
      <c r="L10" s="230" t="s">
        <v>156</v>
      </c>
      <c r="M10" s="231"/>
      <c r="N10" s="230" t="s">
        <v>156</v>
      </c>
      <c r="O10" s="231"/>
    </row>
    <row r="11" spans="1:15" s="12" customFormat="1" ht="13.5" customHeight="1">
      <c r="A11" s="143"/>
      <c r="B11" s="166" t="s">
        <v>285</v>
      </c>
      <c r="C11" s="166"/>
      <c r="D11" s="166"/>
      <c r="E11" s="166"/>
      <c r="F11" s="134"/>
      <c r="G11" s="134"/>
      <c r="H11" s="135">
        <f aca="true" t="shared" si="0" ref="H11:H24">IF(F11="","",F11*12)</f>
      </c>
      <c r="I11" s="135"/>
      <c r="J11" s="236">
        <f aca="true" t="shared" si="1" ref="J11:J17">IF(F11="","",(H11/H$25))</f>
      </c>
      <c r="K11" s="236"/>
      <c r="L11" s="135">
        <f aca="true" t="shared" si="2" ref="L11:L24">IF(F11="","",H11*$E$6)</f>
      </c>
      <c r="M11" s="135"/>
      <c r="N11" s="135">
        <f aca="true" t="shared" si="3" ref="N11:N24">IF(F11="","",H11*$E$7)</f>
      </c>
      <c r="O11" s="135"/>
    </row>
    <row r="12" spans="1:15" s="12" customFormat="1" ht="13.5" customHeight="1">
      <c r="A12" s="143"/>
      <c r="B12" s="166" t="s">
        <v>57</v>
      </c>
      <c r="C12" s="166"/>
      <c r="D12" s="166"/>
      <c r="E12" s="166"/>
      <c r="F12" s="134"/>
      <c r="G12" s="134"/>
      <c r="H12" s="135">
        <f t="shared" si="0"/>
      </c>
      <c r="I12" s="135"/>
      <c r="J12" s="236">
        <f t="shared" si="1"/>
      </c>
      <c r="K12" s="236"/>
      <c r="L12" s="135">
        <f t="shared" si="2"/>
      </c>
      <c r="M12" s="135"/>
      <c r="N12" s="135">
        <f t="shared" si="3"/>
      </c>
      <c r="O12" s="135"/>
    </row>
    <row r="13" spans="1:15" s="12" customFormat="1" ht="13.5" customHeight="1">
      <c r="A13" s="143"/>
      <c r="B13" s="166" t="s">
        <v>34</v>
      </c>
      <c r="C13" s="166"/>
      <c r="D13" s="166"/>
      <c r="E13" s="166"/>
      <c r="F13" s="134"/>
      <c r="G13" s="134"/>
      <c r="H13" s="135">
        <f t="shared" si="0"/>
      </c>
      <c r="I13" s="135"/>
      <c r="J13" s="236">
        <f t="shared" si="1"/>
      </c>
      <c r="K13" s="236"/>
      <c r="L13" s="135">
        <f t="shared" si="2"/>
      </c>
      <c r="M13" s="135"/>
      <c r="N13" s="135">
        <f t="shared" si="3"/>
      </c>
      <c r="O13" s="135"/>
    </row>
    <row r="14" spans="1:15" s="12" customFormat="1" ht="13.5" customHeight="1">
      <c r="A14" s="143"/>
      <c r="B14" s="166" t="s">
        <v>56</v>
      </c>
      <c r="C14" s="166"/>
      <c r="D14" s="166"/>
      <c r="E14" s="166"/>
      <c r="F14" s="134"/>
      <c r="G14" s="134"/>
      <c r="H14" s="135">
        <f t="shared" si="0"/>
      </c>
      <c r="I14" s="135"/>
      <c r="J14" s="236">
        <f t="shared" si="1"/>
      </c>
      <c r="K14" s="236"/>
      <c r="L14" s="135">
        <f t="shared" si="2"/>
      </c>
      <c r="M14" s="135"/>
      <c r="N14" s="135">
        <f t="shared" si="3"/>
      </c>
      <c r="O14" s="135"/>
    </row>
    <row r="15" spans="1:15" s="12" customFormat="1" ht="13.5" customHeight="1">
      <c r="A15" s="143"/>
      <c r="B15" s="166" t="s">
        <v>35</v>
      </c>
      <c r="C15" s="166"/>
      <c r="D15" s="166"/>
      <c r="E15" s="166"/>
      <c r="F15" s="134"/>
      <c r="G15" s="134"/>
      <c r="H15" s="135">
        <f t="shared" si="0"/>
      </c>
      <c r="I15" s="135"/>
      <c r="J15" s="236">
        <f t="shared" si="1"/>
      </c>
      <c r="K15" s="236"/>
      <c r="L15" s="135">
        <f t="shared" si="2"/>
      </c>
      <c r="M15" s="135"/>
      <c r="N15" s="135">
        <f t="shared" si="3"/>
      </c>
      <c r="O15" s="135"/>
    </row>
    <row r="16" spans="1:15" s="12" customFormat="1" ht="13.5" customHeight="1">
      <c r="A16" s="143"/>
      <c r="B16" s="166" t="s">
        <v>36</v>
      </c>
      <c r="C16" s="166"/>
      <c r="D16" s="166"/>
      <c r="E16" s="166"/>
      <c r="F16" s="134"/>
      <c r="G16" s="134"/>
      <c r="H16" s="135">
        <f t="shared" si="0"/>
      </c>
      <c r="I16" s="135"/>
      <c r="J16" s="236">
        <f t="shared" si="1"/>
      </c>
      <c r="K16" s="236"/>
      <c r="L16" s="135">
        <f t="shared" si="2"/>
      </c>
      <c r="M16" s="135"/>
      <c r="N16" s="135">
        <f t="shared" si="3"/>
      </c>
      <c r="O16" s="135"/>
    </row>
    <row r="17" spans="1:15" s="12" customFormat="1" ht="13.5" customHeight="1">
      <c r="A17" s="143"/>
      <c r="B17" s="166" t="s">
        <v>149</v>
      </c>
      <c r="C17" s="166"/>
      <c r="D17" s="166"/>
      <c r="E17" s="166"/>
      <c r="F17" s="134"/>
      <c r="G17" s="134"/>
      <c r="H17" s="135">
        <f t="shared" si="0"/>
      </c>
      <c r="I17" s="135"/>
      <c r="J17" s="236">
        <f t="shared" si="1"/>
      </c>
      <c r="K17" s="236"/>
      <c r="L17" s="135">
        <f t="shared" si="2"/>
      </c>
      <c r="M17" s="135"/>
      <c r="N17" s="135">
        <f t="shared" si="3"/>
      </c>
      <c r="O17" s="135"/>
    </row>
    <row r="18" spans="1:15" s="12" customFormat="1" ht="13.5" customHeight="1">
      <c r="A18" s="143"/>
      <c r="B18" s="166" t="s">
        <v>148</v>
      </c>
      <c r="C18" s="166"/>
      <c r="D18" s="166"/>
      <c r="E18" s="166"/>
      <c r="F18" s="134"/>
      <c r="G18" s="134"/>
      <c r="H18" s="135"/>
      <c r="I18" s="135"/>
      <c r="J18" s="236"/>
      <c r="K18" s="236"/>
      <c r="L18" s="135"/>
      <c r="M18" s="135"/>
      <c r="N18" s="135"/>
      <c r="O18" s="135"/>
    </row>
    <row r="19" spans="1:15" s="12" customFormat="1" ht="13.5" customHeight="1">
      <c r="A19" s="143"/>
      <c r="B19" s="166" t="s">
        <v>55</v>
      </c>
      <c r="C19" s="166"/>
      <c r="D19" s="166"/>
      <c r="E19" s="166"/>
      <c r="F19" s="134"/>
      <c r="G19" s="134"/>
      <c r="H19" s="135">
        <f t="shared" si="0"/>
      </c>
      <c r="I19" s="135"/>
      <c r="J19" s="236">
        <f aca="true" t="shared" si="4" ref="J19:J24">IF(F19="","",(H19/H$25))</f>
      </c>
      <c r="K19" s="236"/>
      <c r="L19" s="135">
        <f t="shared" si="2"/>
      </c>
      <c r="M19" s="135"/>
      <c r="N19" s="135">
        <f t="shared" si="3"/>
      </c>
      <c r="O19" s="135"/>
    </row>
    <row r="20" spans="1:15" s="12" customFormat="1" ht="13.5" customHeight="1">
      <c r="A20" s="143"/>
      <c r="B20" s="166" t="s">
        <v>150</v>
      </c>
      <c r="C20" s="166"/>
      <c r="D20" s="166"/>
      <c r="E20" s="166"/>
      <c r="F20" s="134"/>
      <c r="G20" s="134"/>
      <c r="H20" s="135">
        <f t="shared" si="0"/>
      </c>
      <c r="I20" s="135"/>
      <c r="J20" s="236">
        <f t="shared" si="4"/>
      </c>
      <c r="K20" s="236"/>
      <c r="L20" s="135">
        <f t="shared" si="2"/>
      </c>
      <c r="M20" s="135"/>
      <c r="N20" s="135">
        <f t="shared" si="3"/>
      </c>
      <c r="O20" s="135"/>
    </row>
    <row r="21" spans="1:15" s="12" customFormat="1" ht="13.5" customHeight="1">
      <c r="A21" s="143"/>
      <c r="B21" s="166" t="s">
        <v>111</v>
      </c>
      <c r="C21" s="166"/>
      <c r="D21" s="166"/>
      <c r="E21" s="166"/>
      <c r="F21" s="134"/>
      <c r="G21" s="134"/>
      <c r="H21" s="135">
        <f t="shared" si="0"/>
      </c>
      <c r="I21" s="135"/>
      <c r="J21" s="236">
        <f t="shared" si="4"/>
      </c>
      <c r="K21" s="236"/>
      <c r="L21" s="135">
        <f t="shared" si="2"/>
      </c>
      <c r="M21" s="135"/>
      <c r="N21" s="135">
        <f t="shared" si="3"/>
      </c>
      <c r="O21" s="135"/>
    </row>
    <row r="22" spans="1:15" s="12" customFormat="1" ht="13.5" customHeight="1">
      <c r="A22" s="143"/>
      <c r="B22" s="166" t="s">
        <v>286</v>
      </c>
      <c r="C22" s="166"/>
      <c r="D22" s="166"/>
      <c r="E22" s="166"/>
      <c r="F22" s="134"/>
      <c r="G22" s="134"/>
      <c r="H22" s="135">
        <f>IF(F22="","",F22*12)</f>
      </c>
      <c r="I22" s="135"/>
      <c r="J22" s="236">
        <f t="shared" si="4"/>
      </c>
      <c r="K22" s="236"/>
      <c r="L22" s="135">
        <f>IF(F22="","",H22*$E$6)</f>
      </c>
      <c r="M22" s="135"/>
      <c r="N22" s="135">
        <f>IF(F22="","",H22*$E$7)</f>
      </c>
      <c r="O22" s="135"/>
    </row>
    <row r="23" spans="1:15" s="12" customFormat="1" ht="13.5" customHeight="1">
      <c r="A23" s="143"/>
      <c r="B23" s="186" t="s">
        <v>177</v>
      </c>
      <c r="C23" s="187"/>
      <c r="D23" s="187"/>
      <c r="E23" s="188"/>
      <c r="F23" s="134"/>
      <c r="G23" s="134"/>
      <c r="H23" s="135">
        <f t="shared" si="0"/>
      </c>
      <c r="I23" s="135"/>
      <c r="J23" s="236">
        <f t="shared" si="4"/>
      </c>
      <c r="K23" s="236"/>
      <c r="L23" s="135">
        <f t="shared" si="2"/>
      </c>
      <c r="M23" s="135"/>
      <c r="N23" s="135">
        <f t="shared" si="3"/>
      </c>
      <c r="O23" s="135"/>
    </row>
    <row r="24" spans="1:15" s="12" customFormat="1" ht="13.5" customHeight="1">
      <c r="A24" s="143"/>
      <c r="B24" s="186" t="s">
        <v>177</v>
      </c>
      <c r="C24" s="187"/>
      <c r="D24" s="187"/>
      <c r="E24" s="188"/>
      <c r="F24" s="134"/>
      <c r="G24" s="134"/>
      <c r="H24" s="135">
        <f t="shared" si="0"/>
      </c>
      <c r="I24" s="135"/>
      <c r="J24" s="236">
        <f t="shared" si="4"/>
      </c>
      <c r="K24" s="236"/>
      <c r="L24" s="135">
        <f t="shared" si="2"/>
      </c>
      <c r="M24" s="135"/>
      <c r="N24" s="135">
        <f t="shared" si="3"/>
      </c>
      <c r="O24" s="135"/>
    </row>
    <row r="25" spans="1:15" s="12" customFormat="1" ht="13.5" customHeight="1">
      <c r="A25" s="137" t="s">
        <v>2</v>
      </c>
      <c r="B25" s="138"/>
      <c r="C25" s="138"/>
      <c r="D25" s="138"/>
      <c r="E25" s="138"/>
      <c r="F25" s="139">
        <f>IF(SUM(F11:G24)=0,"",SUM(F11:G24))</f>
      </c>
      <c r="G25" s="139"/>
      <c r="H25" s="139">
        <f>IF(SUM(H11:I24)=0,"",SUM(H11:I24))</f>
      </c>
      <c r="I25" s="139"/>
      <c r="J25" s="139">
        <f>IF(SUM(J11:K24)=0,"",SUM(J11:K24))</f>
      </c>
      <c r="K25" s="139"/>
      <c r="L25" s="140">
        <f>IF(SUM(L11:M24)=0,"",SUM(L11:M24))</f>
      </c>
      <c r="M25" s="140"/>
      <c r="N25" s="140">
        <f>IF(SUM(N11:O24)=0,"",SUM(N11:O24))</f>
      </c>
      <c r="O25" s="140"/>
    </row>
    <row r="26" spans="1:15" ht="12.75">
      <c r="A26" s="238"/>
      <c r="B26" s="238"/>
      <c r="C26" s="238"/>
      <c r="D26" s="238"/>
      <c r="E26" s="238"/>
      <c r="F26" s="238"/>
      <c r="G26" s="238"/>
      <c r="H26" s="238"/>
      <c r="I26" s="238"/>
      <c r="J26" s="238"/>
      <c r="K26" s="238"/>
      <c r="L26" s="238"/>
      <c r="M26" s="238"/>
      <c r="N26" s="238"/>
      <c r="O26" s="238"/>
    </row>
  </sheetData>
  <sheetProtection password="F21F" sheet="1" objects="1" scenarios="1" selectLockedCells="1"/>
  <mergeCells count="113">
    <mergeCell ref="H23:I23"/>
    <mergeCell ref="A11:A24"/>
    <mergeCell ref="B17:E17"/>
    <mergeCell ref="B19:E19"/>
    <mergeCell ref="A26:O26"/>
    <mergeCell ref="J17:K17"/>
    <mergeCell ref="J13:K13"/>
    <mergeCell ref="J14:K14"/>
    <mergeCell ref="B23:E23"/>
    <mergeCell ref="J25:K25"/>
    <mergeCell ref="J23:K23"/>
    <mergeCell ref="B24:E24"/>
    <mergeCell ref="B22:E22"/>
    <mergeCell ref="B18:E18"/>
    <mergeCell ref="A5:O5"/>
    <mergeCell ref="A4:O4"/>
    <mergeCell ref="A1:O1"/>
    <mergeCell ref="A2:O2"/>
    <mergeCell ref="A3:O3"/>
    <mergeCell ref="H20:I20"/>
    <mergeCell ref="A7:D7"/>
    <mergeCell ref="H21:I21"/>
    <mergeCell ref="L22:M22"/>
    <mergeCell ref="B12:E12"/>
    <mergeCell ref="B21:E21"/>
    <mergeCell ref="B20:E20"/>
    <mergeCell ref="B14:E14"/>
    <mergeCell ref="B15:E15"/>
    <mergeCell ref="J19:K19"/>
    <mergeCell ref="J20:K20"/>
    <mergeCell ref="F22:G22"/>
    <mergeCell ref="A9:E9"/>
    <mergeCell ref="A25:E25"/>
    <mergeCell ref="H24:I24"/>
    <mergeCell ref="F24:G24"/>
    <mergeCell ref="H25:I25"/>
    <mergeCell ref="F25:G25"/>
    <mergeCell ref="F23:G23"/>
    <mergeCell ref="F19:G19"/>
    <mergeCell ref="F20:G20"/>
    <mergeCell ref="N23:O23"/>
    <mergeCell ref="N24:O24"/>
    <mergeCell ref="N25:O25"/>
    <mergeCell ref="L23:M23"/>
    <mergeCell ref="L21:M21"/>
    <mergeCell ref="H22:I22"/>
    <mergeCell ref="J22:K22"/>
    <mergeCell ref="L24:M24"/>
    <mergeCell ref="L25:M25"/>
    <mergeCell ref="J24:K24"/>
    <mergeCell ref="N12:O12"/>
    <mergeCell ref="N13:O13"/>
    <mergeCell ref="N14:O14"/>
    <mergeCell ref="N15:O15"/>
    <mergeCell ref="F21:G21"/>
    <mergeCell ref="N20:O20"/>
    <mergeCell ref="N21:O21"/>
    <mergeCell ref="L19:M19"/>
    <mergeCell ref="J21:K21"/>
    <mergeCell ref="H19:I19"/>
    <mergeCell ref="N9:O9"/>
    <mergeCell ref="L20:M20"/>
    <mergeCell ref="L14:M14"/>
    <mergeCell ref="L15:M15"/>
    <mergeCell ref="L16:M16"/>
    <mergeCell ref="L11:M11"/>
    <mergeCell ref="L9:M9"/>
    <mergeCell ref="N18:O18"/>
    <mergeCell ref="N17:O17"/>
    <mergeCell ref="N11:O11"/>
    <mergeCell ref="N19:O19"/>
    <mergeCell ref="F13:G13"/>
    <mergeCell ref="F14:G14"/>
    <mergeCell ref="F18:G18"/>
    <mergeCell ref="F15:G15"/>
    <mergeCell ref="F16:G16"/>
    <mergeCell ref="F17:G17"/>
    <mergeCell ref="H18:I18"/>
    <mergeCell ref="L13:M13"/>
    <mergeCell ref="N16:O16"/>
    <mergeCell ref="B11:E11"/>
    <mergeCell ref="H16:I16"/>
    <mergeCell ref="H17:I17"/>
    <mergeCell ref="H12:I12"/>
    <mergeCell ref="B16:E16"/>
    <mergeCell ref="B13:E13"/>
    <mergeCell ref="L10:M10"/>
    <mergeCell ref="L18:M18"/>
    <mergeCell ref="J18:K18"/>
    <mergeCell ref="J16:K16"/>
    <mergeCell ref="L17:M17"/>
    <mergeCell ref="L12:M12"/>
    <mergeCell ref="J12:K12"/>
    <mergeCell ref="F10:G10"/>
    <mergeCell ref="H10:I10"/>
    <mergeCell ref="J11:K11"/>
    <mergeCell ref="H11:I11"/>
    <mergeCell ref="J15:K15"/>
    <mergeCell ref="H15:I15"/>
    <mergeCell ref="H14:I14"/>
    <mergeCell ref="H13:I13"/>
    <mergeCell ref="F11:G11"/>
    <mergeCell ref="F12:G12"/>
    <mergeCell ref="N22:O22"/>
    <mergeCell ref="N10:O10"/>
    <mergeCell ref="F7:O7"/>
    <mergeCell ref="F6:O6"/>
    <mergeCell ref="A6:D6"/>
    <mergeCell ref="H9:I9"/>
    <mergeCell ref="A8:O8"/>
    <mergeCell ref="F9:G9"/>
    <mergeCell ref="J9:K9"/>
    <mergeCell ref="J10:K10"/>
  </mergeCells>
  <printOptions horizontalCentered="1"/>
  <pageMargins left="0.3937007874015748" right="0.3937007874015748" top="0.5905511811023623" bottom="0.3937007874015748" header="0" footer="0.31496062992125984"/>
  <pageSetup horizontalDpi="1200" verticalDpi="1200" orientation="landscape" paperSize="9" r:id="rId4"/>
  <headerFooter alignWithMargins="0">
    <oddFooter>&amp;C&amp;"Arial,Fett"&amp;8ZAHLEN IM GRIFF FÜR MIKROUNTERNEHMEN | (C) 2008 WIFI UNTERNEHMERSERVICE | WWW.WKO.AT/UNS | Rel. 1.3 | 2011 | Seite &amp;P von &amp;N</oddFooter>
  </headerFooter>
  <drawing r:id="rId3"/>
  <legacyDrawing r:id="rId2"/>
</worksheet>
</file>

<file path=xl/worksheets/sheet7.xml><?xml version="1.0" encoding="utf-8"?>
<worksheet xmlns="http://schemas.openxmlformats.org/spreadsheetml/2006/main" xmlns:r="http://schemas.openxmlformats.org/officeDocument/2006/relationships">
  <sheetPr>
    <tabColor indexed="21"/>
  </sheetPr>
  <dimension ref="A1:O38"/>
  <sheetViews>
    <sheetView showGridLines="0" showOutlineSymbols="0" zoomScale="90" zoomScaleNormal="90" zoomScalePageLayoutView="0" workbookViewId="0" topLeftCell="A1">
      <pane ySplit="2" topLeftCell="A3" activePane="bottomLeft" state="frozen"/>
      <selection pane="topLeft" activeCell="A3" sqref="A3:O3"/>
      <selection pane="bottomLeft" activeCell="A3" sqref="A3:O3"/>
    </sheetView>
  </sheetViews>
  <sheetFormatPr defaultColWidth="10.7109375" defaultRowHeight="12.75"/>
  <cols>
    <col min="1" max="1" width="10.7109375" style="21" customWidth="1"/>
    <col min="2" max="2" width="8.7109375" style="24" customWidth="1"/>
    <col min="3" max="13" width="8.7109375" style="25" customWidth="1"/>
    <col min="14" max="15" width="8.7109375" style="26" customWidth="1"/>
    <col min="16" max="16384" width="10.7109375" style="19" customWidth="1"/>
  </cols>
  <sheetData>
    <row r="1" spans="1:15" s="1" customFormat="1" ht="21.75" customHeight="1">
      <c r="A1" s="129" t="s">
        <v>276</v>
      </c>
      <c r="B1" s="129"/>
      <c r="C1" s="129"/>
      <c r="D1" s="129"/>
      <c r="E1" s="129"/>
      <c r="F1" s="129"/>
      <c r="G1" s="129"/>
      <c r="H1" s="129"/>
      <c r="I1" s="129"/>
      <c r="J1" s="129"/>
      <c r="K1" s="129"/>
      <c r="L1" s="129"/>
      <c r="M1" s="129"/>
      <c r="N1" s="129"/>
      <c r="O1" s="129"/>
    </row>
    <row r="2" spans="1:15" s="11" customFormat="1" ht="21.75" customHeight="1">
      <c r="A2" s="130" t="str">
        <f>IF(Start!B12="","FIRMA: keine Eingabe...",CONCATENATE("FIRMA: ",Start!B12,", ",Start!B14," ",Start!D14))</f>
        <v>FIRMA: keine Eingabe...</v>
      </c>
      <c r="B2" s="131"/>
      <c r="C2" s="131"/>
      <c r="D2" s="131"/>
      <c r="E2" s="131"/>
      <c r="F2" s="131"/>
      <c r="G2" s="131"/>
      <c r="H2" s="131"/>
      <c r="I2" s="131"/>
      <c r="J2" s="131"/>
      <c r="K2" s="131"/>
      <c r="L2" s="131"/>
      <c r="M2" s="131"/>
      <c r="N2" s="131"/>
      <c r="O2" s="131"/>
    </row>
    <row r="3" spans="1:15" s="1" customFormat="1" ht="13.5" customHeight="1">
      <c r="A3" s="264"/>
      <c r="B3" s="265"/>
      <c r="C3" s="265"/>
      <c r="D3" s="265"/>
      <c r="E3" s="265"/>
      <c r="F3" s="265"/>
      <c r="G3" s="265"/>
      <c r="H3" s="265"/>
      <c r="I3" s="265"/>
      <c r="J3" s="265"/>
      <c r="K3" s="265"/>
      <c r="L3" s="265"/>
      <c r="M3" s="265"/>
      <c r="N3" s="265"/>
      <c r="O3" s="265"/>
    </row>
    <row r="4" spans="1:15" s="2" customFormat="1" ht="27.75" customHeight="1">
      <c r="A4" s="106" t="s">
        <v>183</v>
      </c>
      <c r="B4" s="106"/>
      <c r="C4" s="106"/>
      <c r="D4" s="106"/>
      <c r="E4" s="106"/>
      <c r="F4" s="106"/>
      <c r="G4" s="106"/>
      <c r="H4" s="106"/>
      <c r="I4" s="106"/>
      <c r="J4" s="106"/>
      <c r="K4" s="106"/>
      <c r="L4" s="106"/>
      <c r="M4" s="106"/>
      <c r="N4" s="106"/>
      <c r="O4" s="106"/>
    </row>
    <row r="5" spans="1:15" s="2" customFormat="1" ht="13.5" customHeight="1">
      <c r="A5" s="103"/>
      <c r="B5" s="103"/>
      <c r="C5" s="103"/>
      <c r="D5" s="103"/>
      <c r="E5" s="103"/>
      <c r="F5" s="103"/>
      <c r="G5" s="103"/>
      <c r="H5" s="103"/>
      <c r="I5" s="103"/>
      <c r="J5" s="103"/>
      <c r="K5" s="103"/>
      <c r="L5" s="103"/>
      <c r="M5" s="103"/>
      <c r="N5" s="103"/>
      <c r="O5" s="103"/>
    </row>
    <row r="6" spans="1:15" s="18" customFormat="1" ht="13.5" customHeight="1">
      <c r="A6" s="255"/>
      <c r="B6" s="256"/>
      <c r="C6" s="256"/>
      <c r="D6" s="256"/>
      <c r="E6" s="256"/>
      <c r="F6" s="256"/>
      <c r="G6" s="256"/>
      <c r="H6" s="256"/>
      <c r="I6" s="256"/>
      <c r="J6" s="256"/>
      <c r="K6" s="244" t="s">
        <v>16</v>
      </c>
      <c r="L6" s="244"/>
      <c r="M6" s="250" t="s">
        <v>17</v>
      </c>
      <c r="N6" s="250"/>
      <c r="O6" s="252"/>
    </row>
    <row r="7" spans="1:15" s="18" customFormat="1" ht="13.5" customHeight="1">
      <c r="A7" s="267" t="s">
        <v>241</v>
      </c>
      <c r="B7" s="138"/>
      <c r="C7" s="138"/>
      <c r="D7" s="138"/>
      <c r="E7" s="138"/>
      <c r="F7" s="138"/>
      <c r="G7" s="138"/>
      <c r="H7" s="138"/>
      <c r="I7" s="138"/>
      <c r="J7" s="247"/>
      <c r="K7" s="239">
        <f>IF('Umsatz+Kosten'!J34="",0,'Umsatz+Kosten'!J34)</f>
        <v>0</v>
      </c>
      <c r="L7" s="240"/>
      <c r="M7" s="242">
        <f>IF(K7=0,0,K7*12)</f>
        <v>0</v>
      </c>
      <c r="N7" s="243"/>
      <c r="O7" s="247"/>
    </row>
    <row r="8" spans="1:15" ht="13.5" customHeight="1">
      <c r="A8" s="103"/>
      <c r="B8" s="103"/>
      <c r="C8" s="103"/>
      <c r="D8" s="103"/>
      <c r="E8" s="103"/>
      <c r="F8" s="103"/>
      <c r="G8" s="103"/>
      <c r="H8" s="103"/>
      <c r="I8" s="103"/>
      <c r="J8" s="103"/>
      <c r="K8" s="103"/>
      <c r="L8" s="103"/>
      <c r="M8" s="103"/>
      <c r="N8" s="103"/>
      <c r="O8" s="103"/>
    </row>
    <row r="9" spans="1:15" ht="13.5" customHeight="1">
      <c r="A9" s="255"/>
      <c r="B9" s="256"/>
      <c r="C9" s="256"/>
      <c r="D9" s="256"/>
      <c r="E9" s="256"/>
      <c r="F9" s="256"/>
      <c r="G9" s="256"/>
      <c r="H9" s="256"/>
      <c r="I9" s="256"/>
      <c r="J9" s="256"/>
      <c r="K9" s="244" t="s">
        <v>16</v>
      </c>
      <c r="L9" s="244"/>
      <c r="M9" s="241" t="s">
        <v>17</v>
      </c>
      <c r="N9" s="241"/>
      <c r="O9" s="252"/>
    </row>
    <row r="10" spans="1:15" ht="13.5" customHeight="1">
      <c r="A10" s="245" t="s">
        <v>242</v>
      </c>
      <c r="B10" s="138"/>
      <c r="C10" s="138"/>
      <c r="D10" s="138"/>
      <c r="E10" s="138"/>
      <c r="F10" s="138"/>
      <c r="G10" s="138"/>
      <c r="H10" s="138"/>
      <c r="I10" s="138"/>
      <c r="J10" s="247"/>
      <c r="K10" s="239">
        <f>IF('Umsatz+Kosten'!J68="",0,-'Umsatz+Kosten'!J68)</f>
        <v>0</v>
      </c>
      <c r="L10" s="240"/>
      <c r="M10" s="242">
        <f>IF(K10=0,0,K10*12)</f>
        <v>0</v>
      </c>
      <c r="N10" s="243"/>
      <c r="O10" s="247"/>
    </row>
    <row r="11" spans="1:15" ht="13.5" customHeight="1">
      <c r="A11" s="103"/>
      <c r="B11" s="103"/>
      <c r="C11" s="103"/>
      <c r="D11" s="103"/>
      <c r="E11" s="103"/>
      <c r="F11" s="103"/>
      <c r="G11" s="103"/>
      <c r="H11" s="103"/>
      <c r="I11" s="103"/>
      <c r="J11" s="103"/>
      <c r="K11" s="103"/>
      <c r="L11" s="103"/>
      <c r="M11" s="103"/>
      <c r="N11" s="103"/>
      <c r="O11" s="103"/>
    </row>
    <row r="12" spans="1:15" ht="13.5" customHeight="1">
      <c r="A12" s="255"/>
      <c r="B12" s="256"/>
      <c r="C12" s="256"/>
      <c r="D12" s="256"/>
      <c r="E12" s="256"/>
      <c r="F12" s="256"/>
      <c r="G12" s="256"/>
      <c r="H12" s="256"/>
      <c r="I12" s="256"/>
      <c r="J12" s="256"/>
      <c r="K12" s="244" t="s">
        <v>16</v>
      </c>
      <c r="L12" s="244"/>
      <c r="M12" s="250" t="s">
        <v>17</v>
      </c>
      <c r="N12" s="250"/>
      <c r="O12" s="20" t="s">
        <v>247</v>
      </c>
    </row>
    <row r="13" spans="1:15" ht="13.5" customHeight="1">
      <c r="A13" s="245" t="s">
        <v>233</v>
      </c>
      <c r="B13" s="138"/>
      <c r="C13" s="138"/>
      <c r="D13" s="138"/>
      <c r="E13" s="138"/>
      <c r="F13" s="138"/>
      <c r="G13" s="138"/>
      <c r="H13" s="138"/>
      <c r="I13" s="138"/>
      <c r="J13" s="247"/>
      <c r="K13" s="189">
        <f>IF(SUM(K7,K10)=0,0,SUM(K7,K10))</f>
        <v>0</v>
      </c>
      <c r="L13" s="191"/>
      <c r="M13" s="192">
        <f>IF(K13=0,0,K13*12)</f>
        <v>0</v>
      </c>
      <c r="N13" s="194"/>
      <c r="O13" s="22" t="str">
        <f>IF(K13&lt;=0,"0%",K13/K7)</f>
        <v>0%</v>
      </c>
    </row>
    <row r="14" spans="1:15" ht="13.5" customHeight="1">
      <c r="A14" s="103"/>
      <c r="B14" s="103"/>
      <c r="C14" s="103"/>
      <c r="D14" s="103"/>
      <c r="E14" s="103"/>
      <c r="F14" s="103"/>
      <c r="G14" s="103"/>
      <c r="H14" s="103"/>
      <c r="I14" s="103"/>
      <c r="J14" s="103"/>
      <c r="K14" s="103"/>
      <c r="L14" s="103"/>
      <c r="M14" s="103"/>
      <c r="N14" s="103"/>
      <c r="O14" s="103"/>
    </row>
    <row r="15" spans="1:15" s="1" customFormat="1" ht="13.5" customHeight="1">
      <c r="A15" s="255"/>
      <c r="B15" s="256"/>
      <c r="C15" s="256"/>
      <c r="D15" s="256"/>
      <c r="E15" s="256"/>
      <c r="F15" s="256"/>
      <c r="G15" s="256"/>
      <c r="H15" s="256"/>
      <c r="I15" s="256"/>
      <c r="J15" s="256"/>
      <c r="K15" s="268" t="s">
        <v>30</v>
      </c>
      <c r="L15" s="268"/>
      <c r="M15" s="266" t="s">
        <v>31</v>
      </c>
      <c r="N15" s="266"/>
      <c r="O15" s="252"/>
    </row>
    <row r="16" spans="1:15" s="18" customFormat="1" ht="13.5" customHeight="1">
      <c r="A16" s="245" t="s">
        <v>243</v>
      </c>
      <c r="B16" s="138"/>
      <c r="C16" s="138"/>
      <c r="D16" s="138"/>
      <c r="E16" s="138"/>
      <c r="F16" s="138"/>
      <c r="G16" s="138"/>
      <c r="H16" s="138"/>
      <c r="I16" s="138"/>
      <c r="J16" s="138"/>
      <c r="K16" s="239">
        <f>IF(Fixkosten!G158="",0,-Fixkosten!G158)</f>
        <v>-184.46</v>
      </c>
      <c r="L16" s="240"/>
      <c r="M16" s="242">
        <f>IF(K16=0,0,K16*12)</f>
        <v>-2213.52</v>
      </c>
      <c r="N16" s="243"/>
      <c r="O16" s="247"/>
    </row>
    <row r="17" spans="1:15" s="13" customFormat="1" ht="13.5" customHeight="1">
      <c r="A17" s="107"/>
      <c r="B17" s="107"/>
      <c r="C17" s="107"/>
      <c r="D17" s="107"/>
      <c r="E17" s="107"/>
      <c r="F17" s="107"/>
      <c r="G17" s="107"/>
      <c r="H17" s="107"/>
      <c r="I17" s="107"/>
      <c r="J17" s="107"/>
      <c r="K17" s="107"/>
      <c r="L17" s="107"/>
      <c r="M17" s="107"/>
      <c r="N17" s="107"/>
      <c r="O17" s="107"/>
    </row>
    <row r="18" spans="1:15" s="1" customFormat="1" ht="42" customHeight="1">
      <c r="A18" s="106" t="s">
        <v>184</v>
      </c>
      <c r="B18" s="106"/>
      <c r="C18" s="106"/>
      <c r="D18" s="106"/>
      <c r="E18" s="106"/>
      <c r="F18" s="106"/>
      <c r="G18" s="106"/>
      <c r="H18" s="106"/>
      <c r="I18" s="106"/>
      <c r="J18" s="106"/>
      <c r="K18" s="106"/>
      <c r="L18" s="106"/>
      <c r="M18" s="106"/>
      <c r="N18" s="106"/>
      <c r="O18" s="106"/>
    </row>
    <row r="19" spans="1:15" ht="13.5" customHeight="1">
      <c r="A19" s="103"/>
      <c r="B19" s="103"/>
      <c r="C19" s="103"/>
      <c r="D19" s="103"/>
      <c r="E19" s="103"/>
      <c r="F19" s="103"/>
      <c r="G19" s="103"/>
      <c r="H19" s="103"/>
      <c r="I19" s="103"/>
      <c r="J19" s="103"/>
      <c r="K19" s="103"/>
      <c r="L19" s="103"/>
      <c r="M19" s="103"/>
      <c r="N19" s="103"/>
      <c r="O19" s="103"/>
    </row>
    <row r="20" spans="1:15" ht="13.5" customHeight="1">
      <c r="A20" s="260"/>
      <c r="B20" s="261"/>
      <c r="C20" s="261"/>
      <c r="D20" s="261"/>
      <c r="E20" s="261"/>
      <c r="F20" s="261"/>
      <c r="G20" s="261"/>
      <c r="H20" s="261"/>
      <c r="I20" s="261"/>
      <c r="J20" s="261"/>
      <c r="K20" s="244" t="s">
        <v>16</v>
      </c>
      <c r="L20" s="244"/>
      <c r="M20" s="250" t="s">
        <v>17</v>
      </c>
      <c r="N20" s="250"/>
      <c r="O20" s="20" t="s">
        <v>247</v>
      </c>
    </row>
    <row r="21" spans="1:15" s="18" customFormat="1" ht="13.5" customHeight="1">
      <c r="A21" s="245" t="s">
        <v>244</v>
      </c>
      <c r="B21" s="257"/>
      <c r="C21" s="257"/>
      <c r="D21" s="257"/>
      <c r="E21" s="257"/>
      <c r="F21" s="257"/>
      <c r="G21" s="248" t="str">
        <f>IF($K21&lt;0,"DB 2 negativ!","")</f>
        <v>DB 2 negativ!</v>
      </c>
      <c r="H21" s="257"/>
      <c r="I21" s="257"/>
      <c r="J21" s="263"/>
      <c r="K21" s="139">
        <f>SUM(K7,K10,K16)</f>
        <v>-184.46</v>
      </c>
      <c r="L21" s="139"/>
      <c r="M21" s="140">
        <f>K21*12</f>
        <v>-2213.52</v>
      </c>
      <c r="N21" s="140"/>
      <c r="O21" s="22" t="str">
        <f>IF(K21&lt;0,"0,0%",K21/K7)</f>
        <v>0,0%</v>
      </c>
    </row>
    <row r="22" spans="1:15" ht="13.5" customHeight="1">
      <c r="A22" s="262"/>
      <c r="B22" s="262"/>
      <c r="C22" s="262"/>
      <c r="D22" s="262"/>
      <c r="E22" s="262"/>
      <c r="F22" s="262"/>
      <c r="G22" s="262"/>
      <c r="H22" s="262"/>
      <c r="I22" s="262"/>
      <c r="J22" s="262"/>
      <c r="K22" s="262"/>
      <c r="L22" s="262"/>
      <c r="M22" s="262"/>
      <c r="N22" s="262"/>
      <c r="O22" s="262"/>
    </row>
    <row r="23" spans="1:15" ht="13.5" customHeight="1">
      <c r="A23" s="254" t="s">
        <v>273</v>
      </c>
      <c r="B23" s="254"/>
      <c r="C23" s="254"/>
      <c r="D23" s="254"/>
      <c r="E23" s="254"/>
      <c r="F23" s="254"/>
      <c r="G23" s="254"/>
      <c r="H23" s="254"/>
      <c r="I23" s="254"/>
      <c r="J23" s="254"/>
      <c r="K23" s="254"/>
      <c r="L23" s="254"/>
      <c r="M23" s="254"/>
      <c r="N23" s="254"/>
      <c r="O23" s="254"/>
    </row>
    <row r="24" spans="1:15" ht="13.5" customHeight="1">
      <c r="A24" s="262"/>
      <c r="B24" s="262"/>
      <c r="C24" s="262"/>
      <c r="D24" s="262"/>
      <c r="E24" s="262"/>
      <c r="F24" s="262"/>
      <c r="G24" s="262"/>
      <c r="H24" s="262"/>
      <c r="I24" s="262"/>
      <c r="J24" s="262"/>
      <c r="K24" s="262"/>
      <c r="L24" s="262"/>
      <c r="M24" s="262"/>
      <c r="N24" s="262"/>
      <c r="O24" s="262"/>
    </row>
    <row r="25" spans="1:15" ht="13.5" customHeight="1">
      <c r="A25" s="260"/>
      <c r="B25" s="261"/>
      <c r="C25" s="261"/>
      <c r="D25" s="261"/>
      <c r="E25" s="261"/>
      <c r="F25" s="261"/>
      <c r="G25" s="261"/>
      <c r="H25" s="261"/>
      <c r="I25" s="261"/>
      <c r="J25" s="261"/>
      <c r="K25" s="244" t="s">
        <v>16</v>
      </c>
      <c r="L25" s="244"/>
      <c r="M25" s="250" t="s">
        <v>17</v>
      </c>
      <c r="N25" s="250"/>
      <c r="O25" s="20" t="s">
        <v>247</v>
      </c>
    </row>
    <row r="26" spans="1:15" ht="13.5" customHeight="1">
      <c r="A26" s="245" t="s">
        <v>245</v>
      </c>
      <c r="B26" s="246"/>
      <c r="C26" s="246"/>
      <c r="D26" s="246"/>
      <c r="E26" s="138"/>
      <c r="F26" s="138"/>
      <c r="G26" s="138"/>
      <c r="H26" s="138"/>
      <c r="I26" s="138"/>
      <c r="J26" s="247"/>
      <c r="K26" s="139">
        <f>M26/12</f>
        <v>0</v>
      </c>
      <c r="L26" s="139"/>
      <c r="M26" s="140">
        <f>-IF($M$21&lt;=11000,"0",IF($M$21&lt;=25000,($M$21*0.87-11000)*0.365,IF($M$21&lt;=30000,($M$21*0.87-25000)*0.4321428+5110,IF($M$21&lt;=60000,($M$21-3900-25000)*0.4321428+5110,IF($M$21&gt;60000,(($M$21-3900-60000)*0.5)+(5110+15093.4))))))</f>
        <v>0</v>
      </c>
      <c r="N26" s="140"/>
      <c r="O26" s="22">
        <f>IF(M21=0,"0,0%",-M26/M21)</f>
        <v>0</v>
      </c>
    </row>
    <row r="27" spans="1:15" s="1" customFormat="1" ht="13.5" customHeight="1">
      <c r="A27" s="103"/>
      <c r="B27" s="103"/>
      <c r="C27" s="103"/>
      <c r="D27" s="103"/>
      <c r="E27" s="103"/>
      <c r="F27" s="103"/>
      <c r="G27" s="103"/>
      <c r="H27" s="103"/>
      <c r="I27" s="103"/>
      <c r="J27" s="103"/>
      <c r="K27" s="103"/>
      <c r="L27" s="103"/>
      <c r="M27" s="103"/>
      <c r="N27" s="103"/>
      <c r="O27" s="103"/>
    </row>
    <row r="28" spans="1:15" ht="13.5" customHeight="1">
      <c r="A28" s="258"/>
      <c r="B28" s="259"/>
      <c r="C28" s="259"/>
      <c r="D28" s="259"/>
      <c r="E28" s="259"/>
      <c r="F28" s="259"/>
      <c r="G28" s="259"/>
      <c r="H28" s="259"/>
      <c r="I28" s="259"/>
      <c r="J28" s="259"/>
      <c r="K28" s="244" t="s">
        <v>16</v>
      </c>
      <c r="L28" s="244"/>
      <c r="M28" s="250" t="s">
        <v>17</v>
      </c>
      <c r="N28" s="250"/>
      <c r="O28" s="252"/>
    </row>
    <row r="29" spans="1:15" ht="13.5" customHeight="1">
      <c r="A29" s="245" t="s">
        <v>274</v>
      </c>
      <c r="B29" s="257"/>
      <c r="C29" s="257"/>
      <c r="D29" s="257"/>
      <c r="E29" s="257"/>
      <c r="F29" s="257"/>
      <c r="G29" s="248" t="str">
        <f>IF(K29&lt;0,"Ergebnis negativ!","")</f>
        <v>Ergebnis negativ!</v>
      </c>
      <c r="H29" s="248"/>
      <c r="I29" s="248"/>
      <c r="J29" s="249"/>
      <c r="K29" s="139">
        <f>M29/12</f>
        <v>-184.46</v>
      </c>
      <c r="L29" s="139"/>
      <c r="M29" s="140">
        <f>M21+M26</f>
        <v>-2213.52</v>
      </c>
      <c r="N29" s="140"/>
      <c r="O29" s="247"/>
    </row>
    <row r="30" spans="1:15" s="1" customFormat="1" ht="13.5" customHeight="1">
      <c r="A30" s="103"/>
      <c r="B30" s="103"/>
      <c r="C30" s="103"/>
      <c r="D30" s="103"/>
      <c r="E30" s="103"/>
      <c r="F30" s="103"/>
      <c r="G30" s="103"/>
      <c r="H30" s="103"/>
      <c r="I30" s="103"/>
      <c r="J30" s="103"/>
      <c r="K30" s="103"/>
      <c r="L30" s="103"/>
      <c r="M30" s="103"/>
      <c r="N30" s="103"/>
      <c r="O30" s="103"/>
    </row>
    <row r="31" spans="1:15" s="95" customFormat="1" ht="13.5" customHeight="1">
      <c r="A31" s="254" t="s">
        <v>275</v>
      </c>
      <c r="B31" s="254"/>
      <c r="C31" s="254"/>
      <c r="D31" s="254"/>
      <c r="E31" s="254"/>
      <c r="F31" s="254"/>
      <c r="G31" s="254"/>
      <c r="H31" s="254"/>
      <c r="I31" s="254"/>
      <c r="J31" s="254"/>
      <c r="K31" s="254"/>
      <c r="L31" s="254"/>
      <c r="M31" s="254"/>
      <c r="N31" s="254"/>
      <c r="O31" s="254"/>
    </row>
    <row r="32" spans="1:15" s="1" customFormat="1" ht="13.5" customHeight="1">
      <c r="A32" s="103"/>
      <c r="B32" s="103"/>
      <c r="C32" s="103"/>
      <c r="D32" s="103"/>
      <c r="E32" s="103"/>
      <c r="F32" s="103"/>
      <c r="G32" s="103"/>
      <c r="H32" s="103"/>
      <c r="I32" s="103"/>
      <c r="J32" s="103"/>
      <c r="K32" s="103"/>
      <c r="L32" s="103"/>
      <c r="M32" s="103"/>
      <c r="N32" s="103"/>
      <c r="O32" s="103"/>
    </row>
    <row r="33" spans="1:15" s="1" customFormat="1" ht="13.5" customHeight="1">
      <c r="A33" s="255"/>
      <c r="B33" s="256"/>
      <c r="C33" s="256"/>
      <c r="D33" s="256"/>
      <c r="E33" s="256"/>
      <c r="F33" s="256"/>
      <c r="G33" s="256"/>
      <c r="H33" s="256"/>
      <c r="I33" s="256"/>
      <c r="J33" s="256"/>
      <c r="K33" s="244" t="s">
        <v>16</v>
      </c>
      <c r="L33" s="244"/>
      <c r="M33" s="250" t="s">
        <v>17</v>
      </c>
      <c r="N33" s="250"/>
      <c r="O33" s="252"/>
    </row>
    <row r="34" spans="1:15" s="1" customFormat="1" ht="13.5" customHeight="1">
      <c r="A34" s="245" t="s">
        <v>271</v>
      </c>
      <c r="B34" s="138"/>
      <c r="C34" s="138"/>
      <c r="D34" s="138"/>
      <c r="E34" s="138"/>
      <c r="F34" s="138"/>
      <c r="G34" s="138"/>
      <c r="H34" s="138"/>
      <c r="I34" s="138"/>
      <c r="J34" s="138"/>
      <c r="K34" s="251">
        <f>IF(Privatausgaben!G79="",0,Privatausgaben!G79)</f>
        <v>0</v>
      </c>
      <c r="L34" s="251"/>
      <c r="M34" s="253">
        <f>K34*12</f>
        <v>0</v>
      </c>
      <c r="N34" s="253"/>
      <c r="O34" s="247"/>
    </row>
    <row r="35" spans="1:15" s="1" customFormat="1" ht="13.5" customHeight="1">
      <c r="A35" s="103"/>
      <c r="B35" s="103"/>
      <c r="C35" s="103"/>
      <c r="D35" s="103"/>
      <c r="E35" s="103"/>
      <c r="F35" s="103"/>
      <c r="G35" s="103"/>
      <c r="H35" s="103"/>
      <c r="I35" s="103"/>
      <c r="J35" s="103"/>
      <c r="K35" s="103"/>
      <c r="L35" s="103"/>
      <c r="M35" s="103"/>
      <c r="N35" s="103"/>
      <c r="O35" s="103"/>
    </row>
    <row r="36" spans="1:15" ht="13.5" customHeight="1">
      <c r="A36" s="255"/>
      <c r="B36" s="256"/>
      <c r="C36" s="256"/>
      <c r="D36" s="256"/>
      <c r="E36" s="256"/>
      <c r="F36" s="256"/>
      <c r="G36" s="256"/>
      <c r="H36" s="256"/>
      <c r="I36" s="256"/>
      <c r="J36" s="256"/>
      <c r="K36" s="244" t="s">
        <v>16</v>
      </c>
      <c r="L36" s="244"/>
      <c r="M36" s="250" t="s">
        <v>17</v>
      </c>
      <c r="N36" s="250"/>
      <c r="O36" s="252"/>
    </row>
    <row r="37" spans="1:15" ht="13.5" customHeight="1">
      <c r="A37" s="245" t="s">
        <v>246</v>
      </c>
      <c r="B37" s="257"/>
      <c r="C37" s="257"/>
      <c r="D37" s="257"/>
      <c r="E37" s="257"/>
      <c r="F37" s="257"/>
      <c r="G37" s="248" t="str">
        <f>IF(K37&lt;0,"Ergebnis negativ!","")</f>
        <v>Ergebnis negativ!</v>
      </c>
      <c r="H37" s="248"/>
      <c r="I37" s="248"/>
      <c r="J37" s="249"/>
      <c r="K37" s="139">
        <f>SUM(K29,K34)</f>
        <v>-184.46</v>
      </c>
      <c r="L37" s="139"/>
      <c r="M37" s="140">
        <f>K37*12</f>
        <v>-2213.52</v>
      </c>
      <c r="N37" s="140"/>
      <c r="O37" s="247"/>
    </row>
    <row r="38" spans="1:15" ht="13.5" customHeight="1">
      <c r="A38" s="103"/>
      <c r="B38" s="103"/>
      <c r="C38" s="103"/>
      <c r="D38" s="103"/>
      <c r="E38" s="103"/>
      <c r="F38" s="103"/>
      <c r="G38" s="103"/>
      <c r="H38" s="103"/>
      <c r="I38" s="103"/>
      <c r="J38" s="103"/>
      <c r="K38" s="103"/>
      <c r="L38" s="103"/>
      <c r="M38" s="103"/>
      <c r="N38" s="103"/>
      <c r="O38" s="103"/>
    </row>
  </sheetData>
  <sheetProtection password="F21F" sheet="1" objects="1" scenarios="1" selectLockedCells="1"/>
  <mergeCells count="84">
    <mergeCell ref="A38:O38"/>
    <mergeCell ref="M37:N37"/>
    <mergeCell ref="A13:J13"/>
    <mergeCell ref="A35:O35"/>
    <mergeCell ref="A21:F21"/>
    <mergeCell ref="A20:J20"/>
    <mergeCell ref="K15:L15"/>
    <mergeCell ref="A36:J36"/>
    <mergeCell ref="O36:O37"/>
    <mergeCell ref="M16:N16"/>
    <mergeCell ref="A11:O11"/>
    <mergeCell ref="O6:O7"/>
    <mergeCell ref="O9:O10"/>
    <mergeCell ref="A6:J6"/>
    <mergeCell ref="A7:J7"/>
    <mergeCell ref="A9:J9"/>
    <mergeCell ref="A10:J10"/>
    <mergeCell ref="K13:L13"/>
    <mergeCell ref="M13:N13"/>
    <mergeCell ref="M15:N15"/>
    <mergeCell ref="A14:O14"/>
    <mergeCell ref="M12:N12"/>
    <mergeCell ref="A12:J12"/>
    <mergeCell ref="K12:L12"/>
    <mergeCell ref="M20:N20"/>
    <mergeCell ref="K25:L25"/>
    <mergeCell ref="M25:N25"/>
    <mergeCell ref="A18:O18"/>
    <mergeCell ref="A19:O19"/>
    <mergeCell ref="A16:J16"/>
    <mergeCell ref="O15:O16"/>
    <mergeCell ref="A15:J15"/>
    <mergeCell ref="K20:L20"/>
    <mergeCell ref="A17:O17"/>
    <mergeCell ref="A1:O1"/>
    <mergeCell ref="M6:N6"/>
    <mergeCell ref="A3:O3"/>
    <mergeCell ref="K21:L21"/>
    <mergeCell ref="K16:L16"/>
    <mergeCell ref="M7:N7"/>
    <mergeCell ref="K6:L6"/>
    <mergeCell ref="A2:O2"/>
    <mergeCell ref="A4:O4"/>
    <mergeCell ref="A5:O5"/>
    <mergeCell ref="G37:J37"/>
    <mergeCell ref="K37:L37"/>
    <mergeCell ref="M21:N21"/>
    <mergeCell ref="A25:J25"/>
    <mergeCell ref="A23:O23"/>
    <mergeCell ref="A22:O22"/>
    <mergeCell ref="G21:J21"/>
    <mergeCell ref="A24:O24"/>
    <mergeCell ref="A37:F37"/>
    <mergeCell ref="M34:N34"/>
    <mergeCell ref="A31:O31"/>
    <mergeCell ref="A32:O32"/>
    <mergeCell ref="A33:J33"/>
    <mergeCell ref="A29:F29"/>
    <mergeCell ref="A28:J28"/>
    <mergeCell ref="A34:J34"/>
    <mergeCell ref="M36:N36"/>
    <mergeCell ref="M33:N33"/>
    <mergeCell ref="K34:L34"/>
    <mergeCell ref="K36:L36"/>
    <mergeCell ref="K33:L33"/>
    <mergeCell ref="K28:L28"/>
    <mergeCell ref="K29:L29"/>
    <mergeCell ref="A30:O30"/>
    <mergeCell ref="O33:O34"/>
    <mergeCell ref="M28:N28"/>
    <mergeCell ref="A26:D26"/>
    <mergeCell ref="E26:J26"/>
    <mergeCell ref="A27:O27"/>
    <mergeCell ref="M26:N26"/>
    <mergeCell ref="K26:L26"/>
    <mergeCell ref="G29:J29"/>
    <mergeCell ref="M29:N29"/>
    <mergeCell ref="O28:O29"/>
    <mergeCell ref="K7:L7"/>
    <mergeCell ref="M9:N9"/>
    <mergeCell ref="M10:N10"/>
    <mergeCell ref="K9:L9"/>
    <mergeCell ref="K10:L10"/>
    <mergeCell ref="A8:O8"/>
  </mergeCells>
  <printOptions horizontalCentered="1"/>
  <pageMargins left="0.3937007874015748" right="0.3937007874015748" top="0.5905511811023623" bottom="0.3937007874015748" header="0" footer="0.31496062992125984"/>
  <pageSetup horizontalDpi="1200" verticalDpi="1200" orientation="landscape" paperSize="9" r:id="rId4"/>
  <headerFooter alignWithMargins="0">
    <oddFooter>&amp;C&amp;"Arial,Fett"&amp;8ZAHLEN IM GRIFF FÜR MIKROUNTERNEHMEN | (C) 2008 WIFI UNTERNEHMERSERVICE | WWW.WKO.AT/UNS | Rel. 1.3 | 2011 | Seite &amp;P von &amp;N</oddFooter>
  </headerFooter>
  <rowBreaks count="1" manualBreakCount="1">
    <brk id="30" max="255" man="1"/>
  </rowBreaks>
  <drawing r:id="rId3"/>
  <legacyDrawing r:id="rId2"/>
</worksheet>
</file>

<file path=xl/worksheets/sheet8.xml><?xml version="1.0" encoding="utf-8"?>
<worksheet xmlns="http://schemas.openxmlformats.org/spreadsheetml/2006/main" xmlns:r="http://schemas.openxmlformats.org/officeDocument/2006/relationships">
  <sheetPr>
    <tabColor indexed="60"/>
  </sheetPr>
  <dimension ref="A1:Q83"/>
  <sheetViews>
    <sheetView showGridLines="0" showOutlineSymbols="0" zoomScale="90" zoomScaleNormal="90" zoomScalePageLayoutView="0" workbookViewId="0" topLeftCell="A1">
      <pane ySplit="2" topLeftCell="A3" activePane="bottomLeft" state="frozen"/>
      <selection pane="topLeft" activeCell="A3" sqref="A3:O3"/>
      <selection pane="bottomLeft" activeCell="E11" sqref="E11"/>
    </sheetView>
  </sheetViews>
  <sheetFormatPr defaultColWidth="10.7109375" defaultRowHeight="12.75"/>
  <cols>
    <col min="1" max="1" width="10.7109375" style="5" customWidth="1"/>
    <col min="2" max="2" width="8.7109375" style="5" customWidth="1"/>
    <col min="3" max="4" width="8.7109375" style="1" customWidth="1"/>
    <col min="5" max="5" width="8.7109375" style="16" customWidth="1"/>
    <col min="6" max="6" width="8.7109375" style="17" customWidth="1"/>
    <col min="7" max="15" width="8.7109375" style="1" customWidth="1"/>
    <col min="16" max="16384" width="10.7109375" style="1" customWidth="1"/>
  </cols>
  <sheetData>
    <row r="1" spans="1:15" ht="21.75" customHeight="1">
      <c r="A1" s="129" t="s">
        <v>264</v>
      </c>
      <c r="B1" s="129"/>
      <c r="C1" s="129"/>
      <c r="D1" s="129"/>
      <c r="E1" s="129"/>
      <c r="F1" s="129"/>
      <c r="G1" s="129"/>
      <c r="H1" s="129"/>
      <c r="I1" s="129"/>
      <c r="J1" s="129"/>
      <c r="K1" s="129"/>
      <c r="L1" s="129"/>
      <c r="M1" s="129"/>
      <c r="N1" s="129"/>
      <c r="O1" s="129"/>
    </row>
    <row r="2" spans="1:15" s="11" customFormat="1" ht="21.75" customHeight="1">
      <c r="A2" s="130" t="str">
        <f>IF(Start!B12="","FIRMA: keine Eingabe...",CONCATENATE("FIRMA: ",Start!B12,", ",Start!B14," ",Start!D14))</f>
        <v>FIRMA: keine Eingabe...</v>
      </c>
      <c r="B2" s="131"/>
      <c r="C2" s="131"/>
      <c r="D2" s="131"/>
      <c r="E2" s="131"/>
      <c r="F2" s="131"/>
      <c r="G2" s="131"/>
      <c r="H2" s="131"/>
      <c r="I2" s="131"/>
      <c r="J2" s="131"/>
      <c r="K2" s="131"/>
      <c r="L2" s="131"/>
      <c r="M2" s="131"/>
      <c r="N2" s="131"/>
      <c r="O2" s="131"/>
    </row>
    <row r="3" spans="1:15" ht="13.5" customHeight="1">
      <c r="A3" s="308"/>
      <c r="B3" s="308"/>
      <c r="C3" s="308"/>
      <c r="D3" s="308"/>
      <c r="E3" s="308"/>
      <c r="F3" s="308"/>
      <c r="G3" s="308"/>
      <c r="H3" s="308"/>
      <c r="I3" s="308"/>
      <c r="J3" s="308"/>
      <c r="K3" s="308"/>
      <c r="L3" s="308"/>
      <c r="M3" s="308"/>
      <c r="N3" s="308"/>
      <c r="O3" s="308"/>
    </row>
    <row r="4" spans="1:15" ht="13.5" customHeight="1">
      <c r="A4" s="311" t="s">
        <v>145</v>
      </c>
      <c r="B4" s="311"/>
      <c r="C4" s="311"/>
      <c r="D4" s="311"/>
      <c r="E4" s="311"/>
      <c r="F4" s="311"/>
      <c r="G4" s="311"/>
      <c r="H4" s="311"/>
      <c r="I4" s="311"/>
      <c r="J4" s="311"/>
      <c r="K4" s="311"/>
      <c r="L4" s="311"/>
      <c r="M4" s="311"/>
      <c r="N4" s="311"/>
      <c r="O4" s="311"/>
    </row>
    <row r="5" spans="1:15" ht="13.5" customHeight="1">
      <c r="A5" s="309" t="s">
        <v>223</v>
      </c>
      <c r="B5" s="309"/>
      <c r="C5" s="309"/>
      <c r="D5" s="309"/>
      <c r="E5" s="309"/>
      <c r="F5" s="309"/>
      <c r="G5" s="309"/>
      <c r="H5" s="309"/>
      <c r="I5" s="309"/>
      <c r="J5" s="309"/>
      <c r="K5" s="309"/>
      <c r="L5" s="309"/>
      <c r="M5" s="309"/>
      <c r="N5" s="309"/>
      <c r="O5" s="309"/>
    </row>
    <row r="6" spans="1:15" ht="13.5" customHeight="1">
      <c r="A6" s="309"/>
      <c r="B6" s="309"/>
      <c r="C6" s="309"/>
      <c r="D6" s="309"/>
      <c r="E6" s="309"/>
      <c r="F6" s="309"/>
      <c r="G6" s="309"/>
      <c r="H6" s="309"/>
      <c r="I6" s="309"/>
      <c r="J6" s="309"/>
      <c r="K6" s="309"/>
      <c r="L6" s="309"/>
      <c r="M6" s="309"/>
      <c r="N6" s="309"/>
      <c r="O6" s="309"/>
    </row>
    <row r="7" spans="1:15" ht="13.5" customHeight="1">
      <c r="A7" s="309" t="s">
        <v>270</v>
      </c>
      <c r="B7" s="309"/>
      <c r="C7" s="309"/>
      <c r="D7" s="309"/>
      <c r="E7" s="309"/>
      <c r="F7" s="309"/>
      <c r="G7" s="309"/>
      <c r="H7" s="309"/>
      <c r="I7" s="309"/>
      <c r="J7" s="309"/>
      <c r="K7" s="309"/>
      <c r="L7" s="309"/>
      <c r="M7" s="309"/>
      <c r="N7" s="309"/>
      <c r="O7" s="309"/>
    </row>
    <row r="8" spans="1:15" ht="13.5" customHeight="1">
      <c r="A8" s="309"/>
      <c r="B8" s="309"/>
      <c r="C8" s="309"/>
      <c r="D8" s="309"/>
      <c r="E8" s="309"/>
      <c r="F8" s="309"/>
      <c r="G8" s="309"/>
      <c r="H8" s="309"/>
      <c r="I8" s="309"/>
      <c r="J8" s="309"/>
      <c r="K8" s="309"/>
      <c r="L8" s="309"/>
      <c r="M8" s="309"/>
      <c r="N8" s="309"/>
      <c r="O8" s="309"/>
    </row>
    <row r="9" spans="1:15" ht="13.5" customHeight="1">
      <c r="A9" s="310"/>
      <c r="B9" s="310"/>
      <c r="C9" s="310"/>
      <c r="D9" s="310"/>
      <c r="E9" s="310"/>
      <c r="F9" s="310"/>
      <c r="G9" s="310"/>
      <c r="H9" s="310"/>
      <c r="I9" s="310"/>
      <c r="J9" s="310"/>
      <c r="K9" s="310"/>
      <c r="L9" s="310"/>
      <c r="M9" s="310"/>
      <c r="N9" s="310"/>
      <c r="O9" s="310"/>
    </row>
    <row r="10" spans="1:15" ht="12.75" customHeight="1">
      <c r="A10" s="255"/>
      <c r="B10" s="256"/>
      <c r="C10" s="256"/>
      <c r="D10" s="256"/>
      <c r="E10" s="278" t="s">
        <v>151</v>
      </c>
      <c r="F10" s="278"/>
      <c r="G10" s="278"/>
      <c r="H10" s="278"/>
      <c r="I10" s="278"/>
      <c r="J10" s="8"/>
      <c r="K10" s="279" t="s">
        <v>269</v>
      </c>
      <c r="L10" s="279"/>
      <c r="M10" s="279"/>
      <c r="N10" s="279"/>
      <c r="O10" s="280"/>
    </row>
    <row r="11" spans="1:15" ht="12">
      <c r="A11" s="269" t="s">
        <v>234</v>
      </c>
      <c r="B11" s="270"/>
      <c r="C11" s="270"/>
      <c r="D11" s="271"/>
      <c r="E11" s="83">
        <v>20</v>
      </c>
      <c r="F11" s="272"/>
      <c r="G11" s="273"/>
      <c r="H11" s="273"/>
      <c r="I11" s="273"/>
      <c r="J11" s="273"/>
      <c r="K11" s="273"/>
      <c r="L11" s="273"/>
      <c r="M11" s="273"/>
      <c r="N11" s="273"/>
      <c r="O11" s="274"/>
    </row>
    <row r="12" spans="1:15" ht="11.25">
      <c r="A12" s="318"/>
      <c r="B12" s="270"/>
      <c r="C12" s="270"/>
      <c r="D12" s="270"/>
      <c r="E12" s="270"/>
      <c r="F12" s="270"/>
      <c r="G12" s="270"/>
      <c r="H12" s="270"/>
      <c r="I12" s="270"/>
      <c r="J12" s="270"/>
      <c r="K12" s="270"/>
      <c r="L12" s="270"/>
      <c r="M12" s="270"/>
      <c r="N12" s="270"/>
      <c r="O12" s="271"/>
    </row>
    <row r="13" spans="1:15" s="13" customFormat="1" ht="13.5" customHeight="1">
      <c r="A13" s="215"/>
      <c r="B13" s="297"/>
      <c r="C13" s="297"/>
      <c r="D13" s="297"/>
      <c r="E13" s="90" t="s">
        <v>152</v>
      </c>
      <c r="F13" s="281" t="s">
        <v>30</v>
      </c>
      <c r="G13" s="281"/>
      <c r="H13" s="281" t="s">
        <v>31</v>
      </c>
      <c r="I13" s="281"/>
      <c r="J13" s="9"/>
      <c r="K13" s="90" t="s">
        <v>152</v>
      </c>
      <c r="L13" s="281" t="s">
        <v>30</v>
      </c>
      <c r="M13" s="281"/>
      <c r="N13" s="281" t="s">
        <v>31</v>
      </c>
      <c r="O13" s="322"/>
    </row>
    <row r="14" spans="1:15" ht="13.5" customHeight="1">
      <c r="A14" s="319" t="s">
        <v>232</v>
      </c>
      <c r="B14" s="320"/>
      <c r="C14" s="320"/>
      <c r="D14" s="321"/>
      <c r="E14" s="82">
        <f>IF(E11=0,"0",F14/E11)</f>
        <v>100</v>
      </c>
      <c r="F14" s="290">
        <v>2000</v>
      </c>
      <c r="G14" s="291"/>
      <c r="H14" s="325">
        <f>F14*12</f>
        <v>24000</v>
      </c>
      <c r="I14" s="326"/>
      <c r="J14" s="317"/>
      <c r="K14" s="82">
        <f>IF(E11=0,"0",L14/E11)</f>
        <v>0</v>
      </c>
      <c r="L14" s="315">
        <f>Ergebnis!K7</f>
        <v>0</v>
      </c>
      <c r="M14" s="316"/>
      <c r="N14" s="323">
        <f>L14*12</f>
        <v>0</v>
      </c>
      <c r="O14" s="324"/>
    </row>
    <row r="15" spans="1:15" ht="13.5" customHeight="1">
      <c r="A15" s="294" t="s">
        <v>231</v>
      </c>
      <c r="B15" s="295"/>
      <c r="C15" s="295"/>
      <c r="D15" s="295"/>
      <c r="E15" s="4">
        <v>0.1</v>
      </c>
      <c r="F15" s="286">
        <f>-F14*E15</f>
        <v>-200</v>
      </c>
      <c r="G15" s="287"/>
      <c r="H15" s="282">
        <f>F15*12</f>
        <v>-2400</v>
      </c>
      <c r="I15" s="282"/>
      <c r="J15" s="317"/>
      <c r="K15" s="6" t="str">
        <f>IF(N14&lt;=0,"0%",-N15/N14)</f>
        <v>0%</v>
      </c>
      <c r="L15" s="172">
        <f>Ergebnis!K10</f>
        <v>0</v>
      </c>
      <c r="M15" s="174"/>
      <c r="N15" s="307">
        <f>L15*12</f>
        <v>0</v>
      </c>
      <c r="O15" s="307"/>
    </row>
    <row r="16" spans="1:15" s="14" customFormat="1" ht="13.5" customHeight="1" thickBot="1">
      <c r="A16" s="312" t="s">
        <v>233</v>
      </c>
      <c r="B16" s="313"/>
      <c r="C16" s="313"/>
      <c r="D16" s="313"/>
      <c r="E16" s="91">
        <f>IF(H16&lt;=0,"0%",H16/H14)</f>
        <v>0.9</v>
      </c>
      <c r="F16" s="292">
        <f>SUM(F14:G15)</f>
        <v>1800</v>
      </c>
      <c r="G16" s="293"/>
      <c r="H16" s="306">
        <f>F16*12</f>
        <v>21600</v>
      </c>
      <c r="I16" s="306"/>
      <c r="J16" s="317"/>
      <c r="K16" s="91" t="str">
        <f>IF(N16&lt;=0,"0%",N16/N14)</f>
        <v>0%</v>
      </c>
      <c r="L16" s="292">
        <f>SUM(L14:M15)</f>
        <v>0</v>
      </c>
      <c r="M16" s="293"/>
      <c r="N16" s="302">
        <f>L16*12</f>
        <v>0</v>
      </c>
      <c r="O16" s="302"/>
    </row>
    <row r="17" spans="1:15" s="13" customFormat="1" ht="13.5" customHeight="1">
      <c r="A17" s="215"/>
      <c r="B17" s="297"/>
      <c r="C17" s="297"/>
      <c r="D17" s="297"/>
      <c r="E17" s="297"/>
      <c r="F17" s="297"/>
      <c r="G17" s="297"/>
      <c r="H17" s="297"/>
      <c r="I17" s="297"/>
      <c r="J17" s="297"/>
      <c r="K17" s="297"/>
      <c r="L17" s="297"/>
      <c r="M17" s="297"/>
      <c r="N17" s="297"/>
      <c r="O17" s="298"/>
    </row>
    <row r="18" spans="1:15" ht="13.5" customHeight="1">
      <c r="A18" s="294" t="s">
        <v>268</v>
      </c>
      <c r="B18" s="295"/>
      <c r="C18" s="295"/>
      <c r="D18" s="295"/>
      <c r="E18" s="296"/>
      <c r="F18" s="155">
        <v>0</v>
      </c>
      <c r="G18" s="157"/>
      <c r="H18" s="181">
        <f>F18*12</f>
        <v>0</v>
      </c>
      <c r="I18" s="181"/>
      <c r="J18" s="288"/>
      <c r="K18" s="289"/>
      <c r="L18" s="172">
        <f>Ergebnis!K16</f>
        <v>-184.46</v>
      </c>
      <c r="M18" s="174"/>
      <c r="N18" s="307">
        <f>L18*12</f>
        <v>-2213.52</v>
      </c>
      <c r="O18" s="307"/>
    </row>
    <row r="19" spans="1:15" s="15" customFormat="1" ht="13.5" customHeight="1" thickBot="1">
      <c r="A19" s="312" t="s">
        <v>235</v>
      </c>
      <c r="B19" s="313"/>
      <c r="C19" s="313"/>
      <c r="D19" s="313"/>
      <c r="E19" s="91">
        <f>IF(H19&lt;=0,"0%",H19/H14)</f>
        <v>0.9</v>
      </c>
      <c r="F19" s="292">
        <f>F16+F18</f>
        <v>1800</v>
      </c>
      <c r="G19" s="293"/>
      <c r="H19" s="306">
        <f>F19*12</f>
        <v>21600</v>
      </c>
      <c r="I19" s="306"/>
      <c r="J19" s="10"/>
      <c r="K19" s="91" t="str">
        <f>IF(N19&lt;0,"0%",N19/N14)</f>
        <v>0%</v>
      </c>
      <c r="L19" s="292">
        <f>L16+L18</f>
        <v>-184.46</v>
      </c>
      <c r="M19" s="293"/>
      <c r="N19" s="302">
        <f>L19*12</f>
        <v>-2213.52</v>
      </c>
      <c r="O19" s="302"/>
    </row>
    <row r="20" spans="1:15" ht="13.5" customHeight="1">
      <c r="A20" s="215"/>
      <c r="B20" s="297"/>
      <c r="C20" s="297"/>
      <c r="D20" s="297"/>
      <c r="E20" s="297"/>
      <c r="F20" s="297"/>
      <c r="G20" s="297"/>
      <c r="H20" s="297"/>
      <c r="I20" s="297"/>
      <c r="J20" s="297"/>
      <c r="K20" s="297"/>
      <c r="L20" s="297"/>
      <c r="M20" s="297"/>
      <c r="N20" s="297"/>
      <c r="O20" s="298"/>
    </row>
    <row r="21" spans="1:15" ht="13.5" customHeight="1">
      <c r="A21" s="299" t="s">
        <v>236</v>
      </c>
      <c r="B21" s="300"/>
      <c r="C21" s="300"/>
      <c r="D21" s="300"/>
      <c r="E21" s="301"/>
      <c r="F21" s="189">
        <f>SUM(F14,F15,F18)</f>
        <v>1800</v>
      </c>
      <c r="G21" s="191"/>
      <c r="H21" s="139">
        <f>F21*12</f>
        <v>21600</v>
      </c>
      <c r="I21" s="139"/>
      <c r="J21" s="276"/>
      <c r="K21" s="277"/>
      <c r="L21" s="189">
        <f>SUM(L14,L15,L18)</f>
        <v>-184.46</v>
      </c>
      <c r="M21" s="191"/>
      <c r="N21" s="285">
        <f>L21*12</f>
        <v>-2213.52</v>
      </c>
      <c r="O21" s="285"/>
    </row>
    <row r="22" spans="1:15" ht="13.5" customHeight="1">
      <c r="A22" s="294" t="s">
        <v>237</v>
      </c>
      <c r="B22" s="295"/>
      <c r="C22" s="295"/>
      <c r="D22" s="295"/>
      <c r="E22" s="296"/>
      <c r="F22" s="286">
        <f>H22/12</f>
        <v>-237.00666666666666</v>
      </c>
      <c r="G22" s="287"/>
      <c r="H22" s="181">
        <f>-IF($H$21&lt;=11000,"0",IF($H$21&lt;=25000,($H$21*0.87-11000)*0.365,IF($H$21&lt;=30000,($H$21*0.87-25000)*0.4321428+5110,IF($H$21&lt;=60000,($H$21-3900-25000)*0.4321428+5110,IF($H$21&gt;60000,(($H$21-3900-60000)*0.5)+(5110+15093.4))))))</f>
        <v>-2844.08</v>
      </c>
      <c r="I22" s="181"/>
      <c r="J22" s="276"/>
      <c r="K22" s="277"/>
      <c r="L22" s="286">
        <f>Ergebnis!K26</f>
        <v>0</v>
      </c>
      <c r="M22" s="287"/>
      <c r="N22" s="282">
        <f>L22*12</f>
        <v>0</v>
      </c>
      <c r="O22" s="282"/>
    </row>
    <row r="23" spans="1:16" ht="13.5" customHeight="1" thickBot="1">
      <c r="A23" s="303" t="s">
        <v>238</v>
      </c>
      <c r="B23" s="304"/>
      <c r="C23" s="304"/>
      <c r="D23" s="304"/>
      <c r="E23" s="305"/>
      <c r="F23" s="283">
        <f>SUM(F21:G22)</f>
        <v>1562.9933333333333</v>
      </c>
      <c r="G23" s="284"/>
      <c r="H23" s="275">
        <f>F23*12</f>
        <v>18755.92</v>
      </c>
      <c r="I23" s="275"/>
      <c r="J23" s="276"/>
      <c r="K23" s="277"/>
      <c r="L23" s="283">
        <f>SUM(L21:M22)</f>
        <v>-184.46</v>
      </c>
      <c r="M23" s="284"/>
      <c r="N23" s="314">
        <f>L23*12</f>
        <v>-2213.52</v>
      </c>
      <c r="O23" s="314"/>
      <c r="P23" s="3"/>
    </row>
    <row r="24" spans="1:15" ht="13.5" customHeight="1" thickTop="1">
      <c r="A24" s="215"/>
      <c r="B24" s="297"/>
      <c r="C24" s="297"/>
      <c r="D24" s="297"/>
      <c r="E24" s="297"/>
      <c r="F24" s="297"/>
      <c r="G24" s="297"/>
      <c r="H24" s="297"/>
      <c r="I24" s="297"/>
      <c r="J24" s="297"/>
      <c r="K24" s="297"/>
      <c r="L24" s="297"/>
      <c r="M24" s="297"/>
      <c r="N24" s="297"/>
      <c r="O24" s="298"/>
    </row>
    <row r="25" spans="1:17" ht="13.5" customHeight="1">
      <c r="A25" s="294" t="s">
        <v>239</v>
      </c>
      <c r="B25" s="295"/>
      <c r="C25" s="295"/>
      <c r="D25" s="295"/>
      <c r="E25" s="296"/>
      <c r="F25" s="155">
        <v>0</v>
      </c>
      <c r="G25" s="157"/>
      <c r="H25" s="181">
        <f>-F25*12</f>
        <v>0</v>
      </c>
      <c r="I25" s="181"/>
      <c r="J25" s="288"/>
      <c r="K25" s="289"/>
      <c r="L25" s="172">
        <f>IF(Privatausgaben!G79="",0,Privatausgaben!G79)</f>
        <v>0</v>
      </c>
      <c r="M25" s="174"/>
      <c r="N25" s="282">
        <f>L25*12</f>
        <v>0</v>
      </c>
      <c r="O25" s="282"/>
      <c r="Q25" s="3"/>
    </row>
    <row r="26" spans="1:15" s="13" customFormat="1" ht="13.5" customHeight="1" thickBot="1">
      <c r="A26" s="303" t="s">
        <v>240</v>
      </c>
      <c r="B26" s="304"/>
      <c r="C26" s="304"/>
      <c r="D26" s="304"/>
      <c r="E26" s="305"/>
      <c r="F26" s="283">
        <f>F23+F25</f>
        <v>1562.9933333333333</v>
      </c>
      <c r="G26" s="284"/>
      <c r="H26" s="275">
        <f>F26*12</f>
        <v>18755.92</v>
      </c>
      <c r="I26" s="275"/>
      <c r="J26" s="288"/>
      <c r="K26" s="289"/>
      <c r="L26" s="283">
        <f>L23+L25</f>
        <v>-184.46</v>
      </c>
      <c r="M26" s="284"/>
      <c r="N26" s="314">
        <f>L26*12</f>
        <v>-2213.52</v>
      </c>
      <c r="O26" s="314"/>
    </row>
    <row r="27" spans="1:6" ht="13.5" customHeight="1" thickTop="1">
      <c r="A27" s="1"/>
      <c r="B27" s="1"/>
      <c r="E27" s="1"/>
      <c r="F27" s="1"/>
    </row>
    <row r="28" spans="1:6" ht="12" customHeight="1">
      <c r="A28" s="1"/>
      <c r="B28" s="1"/>
      <c r="E28" s="1"/>
      <c r="F28" s="1"/>
    </row>
    <row r="29" spans="1:6" ht="11.25">
      <c r="A29" s="1"/>
      <c r="B29" s="1"/>
      <c r="E29" s="1"/>
      <c r="F29" s="1"/>
    </row>
    <row r="30" spans="1:6" ht="12" customHeight="1">
      <c r="A30" s="1"/>
      <c r="B30" s="1"/>
      <c r="E30" s="1"/>
      <c r="F30" s="1"/>
    </row>
    <row r="31" spans="1:6" ht="12" customHeight="1">
      <c r="A31" s="1"/>
      <c r="B31" s="1"/>
      <c r="E31" s="1"/>
      <c r="F31" s="1"/>
    </row>
    <row r="32" spans="1:6" ht="13.5" customHeight="1">
      <c r="A32" s="1"/>
      <c r="B32" s="1"/>
      <c r="E32" s="1"/>
      <c r="F32" s="1"/>
    </row>
    <row r="33" spans="1:6" ht="13.5" customHeight="1">
      <c r="A33" s="1"/>
      <c r="B33" s="1"/>
      <c r="E33" s="1"/>
      <c r="F33" s="1"/>
    </row>
    <row r="34" spans="1:6" ht="13.5" customHeight="1">
      <c r="A34" s="1"/>
      <c r="B34" s="1"/>
      <c r="E34" s="1"/>
      <c r="F34" s="1"/>
    </row>
    <row r="35" spans="1:6" ht="13.5" customHeight="1">
      <c r="A35" s="1"/>
      <c r="B35" s="1"/>
      <c r="E35" s="1"/>
      <c r="F35" s="1"/>
    </row>
    <row r="36" spans="1:6" ht="13.5" customHeight="1">
      <c r="A36" s="1"/>
      <c r="B36" s="1"/>
      <c r="E36" s="1"/>
      <c r="F36" s="1"/>
    </row>
    <row r="37" spans="1:6" ht="12" customHeight="1">
      <c r="A37" s="1"/>
      <c r="B37" s="1"/>
      <c r="E37" s="1"/>
      <c r="F37" s="1"/>
    </row>
    <row r="38" spans="1:6" ht="11.25">
      <c r="A38" s="1"/>
      <c r="B38" s="1"/>
      <c r="E38" s="1"/>
      <c r="F38" s="1"/>
    </row>
    <row r="39" spans="1:6" ht="11.25">
      <c r="A39" s="1"/>
      <c r="B39" s="1"/>
      <c r="E39" s="1"/>
      <c r="F39" s="1"/>
    </row>
    <row r="40" spans="1:6" ht="11.25">
      <c r="A40" s="1"/>
      <c r="B40" s="1"/>
      <c r="E40" s="1"/>
      <c r="F40" s="1"/>
    </row>
    <row r="41" spans="1:6" ht="11.25">
      <c r="A41" s="1"/>
      <c r="B41" s="1"/>
      <c r="E41" s="1"/>
      <c r="F41" s="1"/>
    </row>
    <row r="42" spans="1:6" ht="11.25">
      <c r="A42" s="1"/>
      <c r="B42" s="1"/>
      <c r="E42" s="1"/>
      <c r="F42" s="1"/>
    </row>
    <row r="43" spans="1:6" ht="11.25">
      <c r="A43" s="1"/>
      <c r="B43" s="1"/>
      <c r="E43" s="1"/>
      <c r="F43" s="1"/>
    </row>
    <row r="44" spans="1:6" ht="11.25">
      <c r="A44" s="1"/>
      <c r="B44" s="1"/>
      <c r="E44" s="1"/>
      <c r="F44" s="1"/>
    </row>
    <row r="45" spans="1:6" ht="11.25">
      <c r="A45" s="1"/>
      <c r="B45" s="1"/>
      <c r="E45" s="1"/>
      <c r="F45" s="1"/>
    </row>
    <row r="46" spans="1:6" ht="11.25">
      <c r="A46" s="1"/>
      <c r="B46" s="1"/>
      <c r="E46" s="1"/>
      <c r="F46" s="1"/>
    </row>
    <row r="47" spans="1:6" ht="11.25">
      <c r="A47" s="1"/>
      <c r="B47" s="1"/>
      <c r="E47" s="1"/>
      <c r="F47" s="1"/>
    </row>
    <row r="48" spans="1:6" ht="11.25">
      <c r="A48" s="1"/>
      <c r="B48" s="1"/>
      <c r="E48" s="1"/>
      <c r="F48" s="1"/>
    </row>
    <row r="49" spans="1:6" ht="11.25">
      <c r="A49" s="1"/>
      <c r="B49" s="1"/>
      <c r="E49" s="1"/>
      <c r="F49" s="1"/>
    </row>
    <row r="50" spans="1:6" ht="11.25">
      <c r="A50" s="1"/>
      <c r="B50" s="1"/>
      <c r="E50" s="1"/>
      <c r="F50" s="1"/>
    </row>
    <row r="51" spans="1:6" ht="11.25">
      <c r="A51" s="1"/>
      <c r="B51" s="1"/>
      <c r="E51" s="1"/>
      <c r="F51" s="1"/>
    </row>
    <row r="52" spans="1:6" ht="11.25">
      <c r="A52" s="1"/>
      <c r="B52" s="1"/>
      <c r="E52" s="1"/>
      <c r="F52" s="1"/>
    </row>
    <row r="53" spans="1:6" ht="11.25">
      <c r="A53" s="1"/>
      <c r="B53" s="1"/>
      <c r="E53" s="1"/>
      <c r="F53" s="1"/>
    </row>
    <row r="54" spans="1:6" ht="11.25">
      <c r="A54" s="1"/>
      <c r="B54" s="1"/>
      <c r="E54" s="1"/>
      <c r="F54" s="1"/>
    </row>
    <row r="55" spans="1:6" ht="11.25">
      <c r="A55" s="1"/>
      <c r="B55" s="1"/>
      <c r="E55" s="1"/>
      <c r="F55" s="1"/>
    </row>
    <row r="56" spans="1:6" ht="11.25">
      <c r="A56" s="1"/>
      <c r="B56" s="1"/>
      <c r="E56" s="1"/>
      <c r="F56" s="1"/>
    </row>
    <row r="57" spans="1:6" ht="11.25">
      <c r="A57" s="1"/>
      <c r="B57" s="1"/>
      <c r="E57" s="1"/>
      <c r="F57" s="1"/>
    </row>
    <row r="58" spans="1:6" ht="11.25">
      <c r="A58" s="1"/>
      <c r="B58" s="1"/>
      <c r="E58" s="1"/>
      <c r="F58" s="1"/>
    </row>
    <row r="59" s="13" customFormat="1" ht="13.5" customHeight="1"/>
    <row r="60" s="13" customFormat="1" ht="13.5" customHeight="1"/>
    <row r="61" spans="1:6" ht="13.5" customHeight="1">
      <c r="A61" s="1"/>
      <c r="B61" s="1"/>
      <c r="E61" s="1"/>
      <c r="F61" s="1"/>
    </row>
    <row r="62" spans="1:6" ht="13.5" customHeight="1">
      <c r="A62" s="1"/>
      <c r="B62" s="1"/>
      <c r="E62" s="1"/>
      <c r="F62" s="1"/>
    </row>
    <row r="63" spans="1:6" ht="11.25">
      <c r="A63" s="1"/>
      <c r="B63" s="1"/>
      <c r="E63" s="1"/>
      <c r="F63" s="1"/>
    </row>
    <row r="64" spans="1:6" ht="11.25">
      <c r="A64" s="1"/>
      <c r="B64" s="1"/>
      <c r="E64" s="1"/>
      <c r="F64" s="1"/>
    </row>
    <row r="65" spans="1:6" ht="11.25">
      <c r="A65" s="1"/>
      <c r="B65" s="1"/>
      <c r="E65" s="1"/>
      <c r="F65" s="1"/>
    </row>
    <row r="66" spans="1:6" ht="11.25">
      <c r="A66" s="1"/>
      <c r="B66" s="1"/>
      <c r="E66" s="1"/>
      <c r="F66" s="1"/>
    </row>
    <row r="67" spans="1:6" ht="11.25">
      <c r="A67" s="1"/>
      <c r="B67" s="1"/>
      <c r="E67" s="1"/>
      <c r="F67" s="1"/>
    </row>
    <row r="68" spans="1:6" ht="11.25">
      <c r="A68" s="1"/>
      <c r="B68" s="1"/>
      <c r="E68" s="1"/>
      <c r="F68" s="1"/>
    </row>
    <row r="69" spans="1:6" ht="11.25">
      <c r="A69" s="1"/>
      <c r="B69" s="1"/>
      <c r="E69" s="1"/>
      <c r="F69" s="1"/>
    </row>
    <row r="70" spans="1:6" ht="11.25">
      <c r="A70" s="1"/>
      <c r="B70" s="1"/>
      <c r="E70" s="1"/>
      <c r="F70" s="1"/>
    </row>
    <row r="71" spans="1:6" ht="11.25">
      <c r="A71" s="1"/>
      <c r="B71" s="1"/>
      <c r="E71" s="1"/>
      <c r="F71" s="1"/>
    </row>
    <row r="72" spans="1:6" ht="11.25">
      <c r="A72" s="1"/>
      <c r="B72" s="1"/>
      <c r="E72" s="1"/>
      <c r="F72" s="1"/>
    </row>
    <row r="73" spans="1:6" ht="11.25">
      <c r="A73" s="1"/>
      <c r="B73" s="1"/>
      <c r="E73" s="1"/>
      <c r="F73" s="1"/>
    </row>
    <row r="74" spans="1:6" ht="11.25">
      <c r="A74" s="1"/>
      <c r="B74" s="1"/>
      <c r="E74" s="1"/>
      <c r="F74" s="1"/>
    </row>
    <row r="75" spans="1:6" ht="11.25">
      <c r="A75" s="1"/>
      <c r="B75" s="1"/>
      <c r="E75" s="1"/>
      <c r="F75" s="1"/>
    </row>
    <row r="76" spans="1:6" ht="11.25">
      <c r="A76" s="1"/>
      <c r="B76" s="1"/>
      <c r="E76" s="1"/>
      <c r="F76" s="1"/>
    </row>
    <row r="77" spans="1:6" ht="11.25">
      <c r="A77" s="1"/>
      <c r="B77" s="1"/>
      <c r="E77" s="1"/>
      <c r="F77" s="1"/>
    </row>
    <row r="78" spans="1:6" ht="11.25">
      <c r="A78" s="1"/>
      <c r="B78" s="1"/>
      <c r="E78" s="1"/>
      <c r="F78" s="1"/>
    </row>
    <row r="79" spans="1:6" ht="11.25">
      <c r="A79" s="1"/>
      <c r="B79" s="1"/>
      <c r="E79" s="1"/>
      <c r="F79" s="1"/>
    </row>
    <row r="80" spans="1:6" ht="11.25">
      <c r="A80" s="1"/>
      <c r="B80" s="1"/>
      <c r="E80" s="1"/>
      <c r="F80" s="1"/>
    </row>
    <row r="81" spans="1:6" ht="11.25">
      <c r="A81" s="1"/>
      <c r="B81" s="1"/>
      <c r="E81" s="1"/>
      <c r="F81" s="1"/>
    </row>
    <row r="82" spans="1:6" ht="11.25">
      <c r="A82" s="1"/>
      <c r="B82" s="1"/>
      <c r="E82" s="1"/>
      <c r="F82" s="1"/>
    </row>
    <row r="83" spans="1:6" ht="11.25">
      <c r="A83" s="1"/>
      <c r="B83" s="1"/>
      <c r="E83" s="1"/>
      <c r="F83" s="1"/>
    </row>
  </sheetData>
  <sheetProtection password="F21F" sheet="1" objects="1" scenarios="1" selectLockedCells="1"/>
  <mergeCells count="74">
    <mergeCell ref="N26:O26"/>
    <mergeCell ref="L23:M23"/>
    <mergeCell ref="A12:O12"/>
    <mergeCell ref="A13:D13"/>
    <mergeCell ref="A14:D14"/>
    <mergeCell ref="N13:O13"/>
    <mergeCell ref="N14:O14"/>
    <mergeCell ref="H14:I14"/>
    <mergeCell ref="F16:G16"/>
    <mergeCell ref="A16:D16"/>
    <mergeCell ref="A25:E25"/>
    <mergeCell ref="A26:E26"/>
    <mergeCell ref="L19:M19"/>
    <mergeCell ref="A24:O24"/>
    <mergeCell ref="N22:O22"/>
    <mergeCell ref="F21:G21"/>
    <mergeCell ref="N25:O25"/>
    <mergeCell ref="L26:M26"/>
    <mergeCell ref="L21:M21"/>
    <mergeCell ref="H21:I21"/>
    <mergeCell ref="N23:O23"/>
    <mergeCell ref="L13:M13"/>
    <mergeCell ref="H13:I13"/>
    <mergeCell ref="L18:M18"/>
    <mergeCell ref="H18:I18"/>
    <mergeCell ref="H19:I19"/>
    <mergeCell ref="L14:M14"/>
    <mergeCell ref="J14:J16"/>
    <mergeCell ref="A1:O1"/>
    <mergeCell ref="A2:O2"/>
    <mergeCell ref="A3:O3"/>
    <mergeCell ref="A7:O9"/>
    <mergeCell ref="A4:O4"/>
    <mergeCell ref="A5:O6"/>
    <mergeCell ref="J18:K18"/>
    <mergeCell ref="F15:G15"/>
    <mergeCell ref="A17:O17"/>
    <mergeCell ref="H16:I16"/>
    <mergeCell ref="L16:M16"/>
    <mergeCell ref="N19:O19"/>
    <mergeCell ref="N18:O18"/>
    <mergeCell ref="N15:O15"/>
    <mergeCell ref="A19:D19"/>
    <mergeCell ref="A15:D15"/>
    <mergeCell ref="F14:G14"/>
    <mergeCell ref="F19:G19"/>
    <mergeCell ref="A18:E18"/>
    <mergeCell ref="F25:G25"/>
    <mergeCell ref="A20:O20"/>
    <mergeCell ref="A21:E21"/>
    <mergeCell ref="A22:E22"/>
    <mergeCell ref="L15:M15"/>
    <mergeCell ref="N16:O16"/>
    <mergeCell ref="A23:E23"/>
    <mergeCell ref="H26:I26"/>
    <mergeCell ref="H25:I25"/>
    <mergeCell ref="F26:G26"/>
    <mergeCell ref="N21:O21"/>
    <mergeCell ref="L22:M22"/>
    <mergeCell ref="F22:G22"/>
    <mergeCell ref="F23:G23"/>
    <mergeCell ref="H22:I22"/>
    <mergeCell ref="J25:K26"/>
    <mergeCell ref="L25:M25"/>
    <mergeCell ref="A11:D11"/>
    <mergeCell ref="F11:O11"/>
    <mergeCell ref="A10:D10"/>
    <mergeCell ref="H23:I23"/>
    <mergeCell ref="J21:K23"/>
    <mergeCell ref="E10:I10"/>
    <mergeCell ref="K10:O10"/>
    <mergeCell ref="F13:G13"/>
    <mergeCell ref="F18:G18"/>
    <mergeCell ref="H15:I15"/>
  </mergeCells>
  <printOptions horizontalCentered="1"/>
  <pageMargins left="0.3937007874015748" right="0.3937007874015748" top="0.5905511811023623" bottom="0.3937007874015748" header="0" footer="0.31496062992125984"/>
  <pageSetup horizontalDpi="1200" verticalDpi="1200" orientation="landscape" paperSize="9" r:id="rId2"/>
  <headerFooter alignWithMargins="0">
    <oddFooter>&amp;C&amp;"Arial,Fett"&amp;8ZAHLEN IM GRIFF FÜR MIKROUNTERNEHMEN | (C) 2008 WIFI UNTERNEHMERSERVICE | WWW.WKO.AT/UNS | Rel. 1.3 | 2011 | Seite &amp;P von &amp;N</oddFooter>
  </headerFooter>
  <drawing r:id="rId1"/>
</worksheet>
</file>

<file path=xl/worksheets/sheet9.xml><?xml version="1.0" encoding="utf-8"?>
<worksheet xmlns="http://schemas.openxmlformats.org/spreadsheetml/2006/main" xmlns:r="http://schemas.openxmlformats.org/officeDocument/2006/relationships">
  <sheetPr>
    <tabColor indexed="23"/>
  </sheetPr>
  <dimension ref="A1:P40"/>
  <sheetViews>
    <sheetView showGridLines="0" showZeros="0" showOutlineSymbols="0" zoomScale="90" zoomScaleNormal="90" zoomScalePageLayoutView="0" workbookViewId="0" topLeftCell="A1">
      <pane ySplit="2" topLeftCell="A3" activePane="bottomLeft" state="frozen"/>
      <selection pane="topLeft" activeCell="A3" sqref="A3:O3"/>
      <selection pane="bottomLeft" activeCell="A3" sqref="A3:O3"/>
    </sheetView>
  </sheetViews>
  <sheetFormatPr defaultColWidth="10.7109375" defaultRowHeight="12.75"/>
  <cols>
    <col min="1" max="1" width="10.7109375" style="5" customWidth="1"/>
    <col min="2" max="2" width="8.7109375" style="5" customWidth="1"/>
    <col min="3" max="6" width="8.7109375" style="1" customWidth="1"/>
    <col min="7" max="7" width="8.7109375" style="16" customWidth="1"/>
    <col min="8" max="8" width="8.7109375" style="78" customWidth="1"/>
    <col min="9" max="9" width="8.7109375" style="17" customWidth="1"/>
    <col min="10" max="15" width="8.7109375" style="1" customWidth="1"/>
    <col min="16" max="16384" width="10.7109375" style="1" customWidth="1"/>
  </cols>
  <sheetData>
    <row r="1" spans="1:16" ht="21.75" customHeight="1">
      <c r="A1" s="129" t="s">
        <v>295</v>
      </c>
      <c r="B1" s="129"/>
      <c r="C1" s="129"/>
      <c r="D1" s="129"/>
      <c r="E1" s="129"/>
      <c r="F1" s="129"/>
      <c r="G1" s="129"/>
      <c r="H1" s="129"/>
      <c r="I1" s="129"/>
      <c r="J1" s="129"/>
      <c r="K1" s="129"/>
      <c r="L1" s="129"/>
      <c r="M1" s="129"/>
      <c r="N1" s="129"/>
      <c r="O1" s="129"/>
      <c r="P1" s="88"/>
    </row>
    <row r="2" spans="1:16" ht="21.75" customHeight="1">
      <c r="A2" s="130"/>
      <c r="B2" s="131"/>
      <c r="C2" s="131"/>
      <c r="D2" s="131"/>
      <c r="E2" s="131"/>
      <c r="F2" s="131"/>
      <c r="G2" s="131"/>
      <c r="H2" s="131"/>
      <c r="I2" s="131"/>
      <c r="J2" s="131"/>
      <c r="K2" s="131"/>
      <c r="L2" s="131"/>
      <c r="M2" s="131"/>
      <c r="N2" s="131"/>
      <c r="O2" s="131"/>
      <c r="P2" s="84"/>
    </row>
    <row r="3" spans="1:15" s="97" customFormat="1" ht="13.5" customHeight="1">
      <c r="A3" s="329"/>
      <c r="B3" s="330"/>
      <c r="C3" s="330"/>
      <c r="D3" s="330"/>
      <c r="E3" s="330"/>
      <c r="F3" s="330"/>
      <c r="G3" s="330"/>
      <c r="H3" s="330"/>
      <c r="I3" s="330"/>
      <c r="J3" s="330"/>
      <c r="K3" s="330"/>
      <c r="L3" s="330"/>
      <c r="M3" s="330"/>
      <c r="N3" s="330"/>
      <c r="O3" s="330"/>
    </row>
    <row r="4" spans="1:15" s="97" customFormat="1" ht="13.5" customHeight="1">
      <c r="A4" s="335" t="s">
        <v>222</v>
      </c>
      <c r="B4" s="335"/>
      <c r="C4" s="335"/>
      <c r="D4" s="335"/>
      <c r="E4" s="335"/>
      <c r="F4" s="335"/>
      <c r="G4" s="335"/>
      <c r="H4" s="335"/>
      <c r="I4" s="335"/>
      <c r="J4" s="335"/>
      <c r="K4" s="335"/>
      <c r="L4" s="335"/>
      <c r="M4" s="335"/>
      <c r="N4" s="335"/>
      <c r="O4" s="335"/>
    </row>
    <row r="5" spans="1:15" s="97" customFormat="1" ht="13.5" customHeight="1">
      <c r="A5" s="337"/>
      <c r="B5" s="337"/>
      <c r="C5" s="337"/>
      <c r="D5" s="337"/>
      <c r="E5" s="337"/>
      <c r="F5" s="337"/>
      <c r="G5" s="337"/>
      <c r="H5" s="337"/>
      <c r="I5" s="337"/>
      <c r="J5" s="337"/>
      <c r="K5" s="337"/>
      <c r="L5" s="337"/>
      <c r="M5" s="337"/>
      <c r="N5" s="337"/>
      <c r="O5" s="337"/>
    </row>
    <row r="6" spans="1:15" s="97" customFormat="1" ht="13.5" customHeight="1">
      <c r="A6" s="327" t="s">
        <v>158</v>
      </c>
      <c r="B6" s="327"/>
      <c r="C6" s="327"/>
      <c r="D6" s="327"/>
      <c r="E6" s="327"/>
      <c r="F6" s="327"/>
      <c r="G6" s="327"/>
      <c r="H6" s="327"/>
      <c r="I6" s="327" t="s">
        <v>159</v>
      </c>
      <c r="J6" s="327"/>
      <c r="K6" s="327"/>
      <c r="L6" s="327"/>
      <c r="M6" s="327"/>
      <c r="N6" s="327"/>
      <c r="O6" s="327"/>
    </row>
    <row r="7" spans="1:15" s="97" customFormat="1" ht="13.5" customHeight="1">
      <c r="A7" s="328" t="s">
        <v>192</v>
      </c>
      <c r="B7" s="328"/>
      <c r="C7" s="328"/>
      <c r="D7" s="328"/>
      <c r="E7" s="328"/>
      <c r="F7" s="328"/>
      <c r="G7" s="328"/>
      <c r="H7" s="328"/>
      <c r="I7" s="328" t="s">
        <v>193</v>
      </c>
      <c r="J7" s="328"/>
      <c r="K7" s="328"/>
      <c r="L7" s="328"/>
      <c r="M7" s="328"/>
      <c r="N7" s="328"/>
      <c r="O7" s="328"/>
    </row>
    <row r="8" spans="1:15" s="97" customFormat="1" ht="13.5" customHeight="1">
      <c r="A8" s="328" t="s">
        <v>200</v>
      </c>
      <c r="B8" s="328"/>
      <c r="C8" s="328"/>
      <c r="D8" s="328"/>
      <c r="E8" s="328"/>
      <c r="F8" s="328"/>
      <c r="G8" s="328"/>
      <c r="H8" s="328"/>
      <c r="I8" s="332" t="s">
        <v>203</v>
      </c>
      <c r="J8" s="332"/>
      <c r="K8" s="332"/>
      <c r="L8" s="332"/>
      <c r="M8" s="332"/>
      <c r="N8" s="332"/>
      <c r="O8" s="332"/>
    </row>
    <row r="9" spans="1:15" s="97" customFormat="1" ht="13.5" customHeight="1">
      <c r="A9" s="331"/>
      <c r="B9" s="331"/>
      <c r="C9" s="331"/>
      <c r="D9" s="331"/>
      <c r="E9" s="331"/>
      <c r="F9" s="331"/>
      <c r="G9" s="331"/>
      <c r="H9" s="331"/>
      <c r="I9" s="333"/>
      <c r="J9" s="333"/>
      <c r="K9" s="333"/>
      <c r="L9" s="333"/>
      <c r="M9" s="333"/>
      <c r="N9" s="333"/>
      <c r="O9" s="333"/>
    </row>
    <row r="10" spans="1:15" s="97" customFormat="1" ht="13.5" customHeight="1">
      <c r="A10" s="327" t="s">
        <v>160</v>
      </c>
      <c r="B10" s="327"/>
      <c r="C10" s="327"/>
      <c r="D10" s="327"/>
      <c r="E10" s="327"/>
      <c r="F10" s="327"/>
      <c r="G10" s="327"/>
      <c r="H10" s="327"/>
      <c r="I10" s="327" t="s">
        <v>162</v>
      </c>
      <c r="J10" s="327"/>
      <c r="K10" s="327"/>
      <c r="L10" s="327"/>
      <c r="M10" s="327"/>
      <c r="N10" s="327"/>
      <c r="O10" s="327"/>
    </row>
    <row r="11" spans="1:15" s="97" customFormat="1" ht="13.5" customHeight="1">
      <c r="A11" s="328" t="s">
        <v>161</v>
      </c>
      <c r="B11" s="328"/>
      <c r="C11" s="328"/>
      <c r="D11" s="328"/>
      <c r="E11" s="328"/>
      <c r="F11" s="328"/>
      <c r="G11" s="328"/>
      <c r="H11" s="328"/>
      <c r="I11" s="328" t="s">
        <v>194</v>
      </c>
      <c r="J11" s="328"/>
      <c r="K11" s="328"/>
      <c r="L11" s="328"/>
      <c r="M11" s="328"/>
      <c r="N11" s="328"/>
      <c r="O11" s="328"/>
    </row>
    <row r="12" spans="1:15" s="97" customFormat="1" ht="13.5" customHeight="1">
      <c r="A12" s="332" t="s">
        <v>201</v>
      </c>
      <c r="B12" s="332"/>
      <c r="C12" s="332"/>
      <c r="D12" s="332"/>
      <c r="E12" s="332"/>
      <c r="F12" s="332"/>
      <c r="G12" s="332"/>
      <c r="H12" s="332"/>
      <c r="I12" s="328" t="s">
        <v>198</v>
      </c>
      <c r="J12" s="328"/>
      <c r="K12" s="328"/>
      <c r="L12" s="328"/>
      <c r="M12" s="328"/>
      <c r="N12" s="328"/>
      <c r="O12" s="328"/>
    </row>
    <row r="13" spans="1:15" s="97" customFormat="1" ht="13.5" customHeight="1">
      <c r="A13" s="254"/>
      <c r="B13" s="254"/>
      <c r="C13" s="254"/>
      <c r="D13" s="254"/>
      <c r="E13" s="254"/>
      <c r="F13" s="254"/>
      <c r="G13" s="254"/>
      <c r="H13" s="254"/>
      <c r="I13" s="333"/>
      <c r="J13" s="333"/>
      <c r="K13" s="333"/>
      <c r="L13" s="333"/>
      <c r="M13" s="333"/>
      <c r="N13" s="333"/>
      <c r="O13" s="333"/>
    </row>
    <row r="14" spans="1:15" s="97" customFormat="1" ht="13.5" customHeight="1">
      <c r="A14" s="327" t="s">
        <v>163</v>
      </c>
      <c r="B14" s="327"/>
      <c r="C14" s="327"/>
      <c r="D14" s="327"/>
      <c r="E14" s="327"/>
      <c r="F14" s="327"/>
      <c r="G14" s="327"/>
      <c r="H14" s="327"/>
      <c r="I14" s="327" t="s">
        <v>165</v>
      </c>
      <c r="J14" s="327"/>
      <c r="K14" s="327"/>
      <c r="L14" s="327"/>
      <c r="M14" s="327"/>
      <c r="N14" s="327"/>
      <c r="O14" s="327"/>
    </row>
    <row r="15" spans="1:15" s="97" customFormat="1" ht="13.5" customHeight="1">
      <c r="A15" s="328" t="s">
        <v>164</v>
      </c>
      <c r="B15" s="328"/>
      <c r="C15" s="328"/>
      <c r="D15" s="328"/>
      <c r="E15" s="328"/>
      <c r="F15" s="328"/>
      <c r="G15" s="328"/>
      <c r="H15" s="328"/>
      <c r="I15" s="328" t="s">
        <v>166</v>
      </c>
      <c r="J15" s="328"/>
      <c r="K15" s="328"/>
      <c r="L15" s="328"/>
      <c r="M15" s="328"/>
      <c r="N15" s="328"/>
      <c r="O15" s="328"/>
    </row>
    <row r="16" spans="1:15" s="97" customFormat="1" ht="13.5" customHeight="1">
      <c r="A16" s="332" t="s">
        <v>202</v>
      </c>
      <c r="B16" s="332"/>
      <c r="C16" s="332"/>
      <c r="D16" s="332"/>
      <c r="E16" s="332"/>
      <c r="F16" s="332"/>
      <c r="G16" s="332"/>
      <c r="H16" s="332"/>
      <c r="I16" s="332" t="s">
        <v>204</v>
      </c>
      <c r="J16" s="332"/>
      <c r="K16" s="332"/>
      <c r="L16" s="332"/>
      <c r="M16" s="332"/>
      <c r="N16" s="332"/>
      <c r="O16" s="332"/>
    </row>
    <row r="17" spans="1:15" s="97" customFormat="1" ht="13.5" customHeight="1">
      <c r="A17" s="254"/>
      <c r="B17" s="254"/>
      <c r="C17" s="254"/>
      <c r="D17" s="254"/>
      <c r="E17" s="254"/>
      <c r="F17" s="254"/>
      <c r="G17" s="254"/>
      <c r="H17" s="254"/>
      <c r="I17" s="328" t="s">
        <v>167</v>
      </c>
      <c r="J17" s="328"/>
      <c r="K17" s="328"/>
      <c r="L17" s="328"/>
      <c r="M17" s="328"/>
      <c r="N17" s="328"/>
      <c r="O17" s="328"/>
    </row>
    <row r="18" spans="1:15" s="97" customFormat="1" ht="13.5" customHeight="1">
      <c r="A18" s="327" t="s">
        <v>168</v>
      </c>
      <c r="B18" s="327"/>
      <c r="C18" s="327"/>
      <c r="D18" s="327"/>
      <c r="E18" s="327"/>
      <c r="F18" s="327"/>
      <c r="G18" s="327"/>
      <c r="H18" s="327"/>
      <c r="I18" s="332" t="s">
        <v>199</v>
      </c>
      <c r="J18" s="332"/>
      <c r="K18" s="332"/>
      <c r="L18" s="332"/>
      <c r="M18" s="332"/>
      <c r="N18" s="332"/>
      <c r="O18" s="332"/>
    </row>
    <row r="19" spans="1:15" s="97" customFormat="1" ht="13.5" customHeight="1">
      <c r="A19" s="328" t="s">
        <v>169</v>
      </c>
      <c r="B19" s="328"/>
      <c r="C19" s="328"/>
      <c r="D19" s="328"/>
      <c r="E19" s="328"/>
      <c r="F19" s="328"/>
      <c r="G19" s="328"/>
      <c r="H19" s="328"/>
      <c r="I19" s="333"/>
      <c r="J19" s="333"/>
      <c r="K19" s="333"/>
      <c r="L19" s="333"/>
      <c r="M19" s="333"/>
      <c r="N19" s="333"/>
      <c r="O19" s="333"/>
    </row>
    <row r="20" spans="1:15" s="97" customFormat="1" ht="13.5" customHeight="1">
      <c r="A20" s="332" t="s">
        <v>205</v>
      </c>
      <c r="B20" s="332"/>
      <c r="C20" s="332"/>
      <c r="D20" s="332"/>
      <c r="E20" s="332"/>
      <c r="F20" s="332"/>
      <c r="G20" s="332"/>
      <c r="H20" s="332"/>
      <c r="I20" s="327" t="s">
        <v>170</v>
      </c>
      <c r="J20" s="327"/>
      <c r="K20" s="327"/>
      <c r="L20" s="327"/>
      <c r="M20" s="327"/>
      <c r="N20" s="327"/>
      <c r="O20" s="327"/>
    </row>
    <row r="21" spans="1:15" s="97" customFormat="1" ht="13.5" customHeight="1">
      <c r="A21" s="254"/>
      <c r="B21" s="254"/>
      <c r="C21" s="254"/>
      <c r="D21" s="254"/>
      <c r="E21" s="254"/>
      <c r="F21" s="254"/>
      <c r="G21" s="254"/>
      <c r="H21" s="254"/>
      <c r="I21" s="328" t="s">
        <v>171</v>
      </c>
      <c r="J21" s="328"/>
      <c r="K21" s="328"/>
      <c r="L21" s="328"/>
      <c r="M21" s="328"/>
      <c r="N21" s="328"/>
      <c r="O21" s="328"/>
    </row>
    <row r="22" spans="1:15" s="97" customFormat="1" ht="13.5" customHeight="1">
      <c r="A22" s="327" t="s">
        <v>172</v>
      </c>
      <c r="B22" s="327"/>
      <c r="C22" s="327"/>
      <c r="D22" s="327"/>
      <c r="E22" s="327"/>
      <c r="F22" s="327"/>
      <c r="G22" s="327"/>
      <c r="H22" s="327"/>
      <c r="I22" s="332" t="s">
        <v>206</v>
      </c>
      <c r="J22" s="332"/>
      <c r="K22" s="332"/>
      <c r="L22" s="332"/>
      <c r="M22" s="332"/>
      <c r="N22" s="332"/>
      <c r="O22" s="332"/>
    </row>
    <row r="23" spans="1:15" s="97" customFormat="1" ht="13.5" customHeight="1">
      <c r="A23" s="328" t="s">
        <v>173</v>
      </c>
      <c r="B23" s="328"/>
      <c r="C23" s="328"/>
      <c r="D23" s="328"/>
      <c r="E23" s="328"/>
      <c r="F23" s="328"/>
      <c r="G23" s="328"/>
      <c r="H23" s="328"/>
      <c r="I23" s="333"/>
      <c r="J23" s="333"/>
      <c r="K23" s="333"/>
      <c r="L23" s="333"/>
      <c r="M23" s="333"/>
      <c r="N23" s="333"/>
      <c r="O23" s="333"/>
    </row>
    <row r="24" spans="1:15" s="97" customFormat="1" ht="13.5" customHeight="1">
      <c r="A24" s="332" t="s">
        <v>207</v>
      </c>
      <c r="B24" s="332"/>
      <c r="C24" s="332"/>
      <c r="D24" s="332"/>
      <c r="E24" s="332"/>
      <c r="F24" s="332"/>
      <c r="G24" s="332"/>
      <c r="H24" s="332"/>
      <c r="I24" s="333"/>
      <c r="J24" s="333"/>
      <c r="K24" s="333"/>
      <c r="L24" s="333"/>
      <c r="M24" s="333"/>
      <c r="N24" s="333"/>
      <c r="O24" s="333"/>
    </row>
    <row r="25" spans="1:15" s="97" customFormat="1" ht="13.5" customHeight="1">
      <c r="A25" s="328"/>
      <c r="B25" s="328"/>
      <c r="C25" s="328"/>
      <c r="D25" s="328"/>
      <c r="E25" s="328"/>
      <c r="F25" s="328"/>
      <c r="G25" s="328"/>
      <c r="H25" s="328"/>
      <c r="I25" s="328"/>
      <c r="J25" s="328"/>
      <c r="K25" s="328"/>
      <c r="L25" s="328"/>
      <c r="M25" s="328"/>
      <c r="N25" s="328"/>
      <c r="O25" s="328"/>
    </row>
    <row r="26" spans="1:15" s="97" customFormat="1" ht="13.5" customHeight="1">
      <c r="A26" s="327" t="s">
        <v>210</v>
      </c>
      <c r="B26" s="327"/>
      <c r="C26" s="327"/>
      <c r="D26" s="327"/>
      <c r="E26" s="327"/>
      <c r="F26" s="327"/>
      <c r="G26" s="327"/>
      <c r="H26" s="327"/>
      <c r="I26" s="98" t="s">
        <v>224</v>
      </c>
      <c r="J26" s="336"/>
      <c r="K26" s="336"/>
      <c r="L26" s="336"/>
      <c r="M26" s="336"/>
      <c r="N26" s="336"/>
      <c r="O26" s="336"/>
    </row>
    <row r="27" spans="1:15" s="97" customFormat="1" ht="13.5" customHeight="1">
      <c r="A27" s="335" t="s">
        <v>212</v>
      </c>
      <c r="B27" s="335"/>
      <c r="C27" s="335"/>
      <c r="D27" s="335"/>
      <c r="E27" s="335"/>
      <c r="F27" s="335"/>
      <c r="G27" s="335"/>
      <c r="H27" s="335"/>
      <c r="I27" s="99" t="s">
        <v>224</v>
      </c>
      <c r="J27" s="336"/>
      <c r="K27" s="336"/>
      <c r="L27" s="336"/>
      <c r="M27" s="336"/>
      <c r="N27" s="336"/>
      <c r="O27" s="336"/>
    </row>
    <row r="28" spans="1:15" s="97" customFormat="1" ht="13.5" customHeight="1">
      <c r="A28" s="327" t="s">
        <v>211</v>
      </c>
      <c r="B28" s="327"/>
      <c r="C28" s="327"/>
      <c r="D28" s="327"/>
      <c r="E28" s="327"/>
      <c r="F28" s="327"/>
      <c r="G28" s="327"/>
      <c r="H28" s="327"/>
      <c r="I28" s="98" t="s">
        <v>224</v>
      </c>
      <c r="J28" s="336"/>
      <c r="K28" s="336"/>
      <c r="L28" s="336"/>
      <c r="M28" s="336"/>
      <c r="N28" s="336"/>
      <c r="O28" s="336"/>
    </row>
    <row r="29" spans="1:15" s="97" customFormat="1" ht="13.5" customHeight="1">
      <c r="A29" s="327" t="s">
        <v>291</v>
      </c>
      <c r="B29" s="327"/>
      <c r="C29" s="327"/>
      <c r="D29" s="327"/>
      <c r="E29" s="327"/>
      <c r="F29" s="327"/>
      <c r="G29" s="327"/>
      <c r="H29" s="327"/>
      <c r="I29" s="98" t="s">
        <v>224</v>
      </c>
      <c r="J29" s="336"/>
      <c r="K29" s="336"/>
      <c r="L29" s="336"/>
      <c r="M29" s="336"/>
      <c r="N29" s="336"/>
      <c r="O29" s="336"/>
    </row>
    <row r="30" spans="1:15" s="97" customFormat="1" ht="13.5" customHeight="1">
      <c r="A30" s="335" t="s">
        <v>29</v>
      </c>
      <c r="B30" s="335"/>
      <c r="C30" s="335"/>
      <c r="D30" s="335"/>
      <c r="E30" s="335"/>
      <c r="F30" s="335"/>
      <c r="G30" s="335"/>
      <c r="H30" s="335"/>
      <c r="I30" s="98" t="s">
        <v>224</v>
      </c>
      <c r="J30" s="336"/>
      <c r="K30" s="336"/>
      <c r="L30" s="336"/>
      <c r="M30" s="336"/>
      <c r="N30" s="336"/>
      <c r="O30" s="336"/>
    </row>
    <row r="31" spans="1:15" s="97" customFormat="1" ht="13.5" customHeight="1">
      <c r="A31" s="335" t="s">
        <v>209</v>
      </c>
      <c r="B31" s="335"/>
      <c r="C31" s="335"/>
      <c r="D31" s="335"/>
      <c r="E31" s="335"/>
      <c r="F31" s="335"/>
      <c r="G31" s="335"/>
      <c r="H31" s="335"/>
      <c r="I31" s="99" t="s">
        <v>224</v>
      </c>
      <c r="J31" s="336"/>
      <c r="K31" s="336"/>
      <c r="L31" s="336"/>
      <c r="M31" s="336"/>
      <c r="N31" s="336"/>
      <c r="O31" s="336"/>
    </row>
    <row r="32" spans="1:15" s="97" customFormat="1" ht="13.5" customHeight="1">
      <c r="A32" s="335" t="s">
        <v>213</v>
      </c>
      <c r="B32" s="335"/>
      <c r="C32" s="335"/>
      <c r="D32" s="335"/>
      <c r="E32" s="335"/>
      <c r="F32" s="335"/>
      <c r="G32" s="335"/>
      <c r="H32" s="335"/>
      <c r="I32" s="99" t="s">
        <v>224</v>
      </c>
      <c r="J32" s="336"/>
      <c r="K32" s="336"/>
      <c r="L32" s="336"/>
      <c r="M32" s="336"/>
      <c r="N32" s="336"/>
      <c r="O32" s="336"/>
    </row>
    <row r="33" spans="1:15" ht="13.5" customHeight="1">
      <c r="A33" s="334"/>
      <c r="B33" s="334"/>
      <c r="C33" s="334"/>
      <c r="D33" s="334"/>
      <c r="E33" s="334"/>
      <c r="F33" s="334"/>
      <c r="G33" s="334"/>
      <c r="H33" s="334"/>
      <c r="I33" s="334"/>
      <c r="J33" s="334"/>
      <c r="K33" s="334"/>
      <c r="L33" s="334"/>
      <c r="M33" s="334"/>
      <c r="N33" s="334"/>
      <c r="O33" s="334"/>
    </row>
    <row r="34" spans="1:15" ht="13.5" customHeight="1">
      <c r="A34" s="107" t="s">
        <v>277</v>
      </c>
      <c r="B34" s="107"/>
      <c r="C34" s="107"/>
      <c r="D34" s="107"/>
      <c r="E34" s="107"/>
      <c r="F34" s="107"/>
      <c r="G34" s="107"/>
      <c r="H34" s="107"/>
      <c r="I34" s="107"/>
      <c r="J34" s="107"/>
      <c r="K34" s="107"/>
      <c r="L34" s="107"/>
      <c r="M34" s="107"/>
      <c r="N34" s="107"/>
      <c r="O34" s="107"/>
    </row>
    <row r="35" spans="1:15" s="2" customFormat="1" ht="84" customHeight="1">
      <c r="A35" s="102" t="s">
        <v>278</v>
      </c>
      <c r="B35" s="102"/>
      <c r="C35" s="102"/>
      <c r="D35" s="102"/>
      <c r="E35" s="102"/>
      <c r="F35" s="102"/>
      <c r="G35" s="102"/>
      <c r="H35" s="102"/>
      <c r="I35" s="102"/>
      <c r="J35" s="102"/>
      <c r="K35" s="102"/>
      <c r="L35" s="102"/>
      <c r="M35" s="102"/>
      <c r="N35" s="102"/>
      <c r="O35" s="102"/>
    </row>
    <row r="36" spans="1:15" ht="13.5" customHeight="1">
      <c r="A36" s="334"/>
      <c r="B36" s="334"/>
      <c r="C36" s="334"/>
      <c r="D36" s="334"/>
      <c r="E36" s="334"/>
      <c r="F36" s="334"/>
      <c r="G36" s="334"/>
      <c r="H36" s="334"/>
      <c r="I36" s="334"/>
      <c r="J36" s="334"/>
      <c r="K36" s="334"/>
      <c r="L36" s="334"/>
      <c r="M36" s="334"/>
      <c r="N36" s="334"/>
      <c r="O36" s="334"/>
    </row>
    <row r="37" spans="1:15" s="97" customFormat="1" ht="13.5" customHeight="1">
      <c r="A37" s="335" t="s">
        <v>24</v>
      </c>
      <c r="B37" s="335"/>
      <c r="C37" s="335"/>
      <c r="D37" s="335"/>
      <c r="E37" s="335"/>
      <c r="F37" s="335"/>
      <c r="G37" s="335"/>
      <c r="H37" s="335"/>
      <c r="I37" s="335"/>
      <c r="J37" s="335"/>
      <c r="K37" s="335"/>
      <c r="L37" s="335"/>
      <c r="M37" s="335"/>
      <c r="N37" s="335"/>
      <c r="O37" s="335"/>
    </row>
    <row r="38" spans="1:15" s="96" customFormat="1" ht="13.5" customHeight="1">
      <c r="A38" s="335" t="s">
        <v>296</v>
      </c>
      <c r="B38" s="335"/>
      <c r="C38" s="335"/>
      <c r="D38" s="335"/>
      <c r="E38" s="335"/>
      <c r="F38" s="335"/>
      <c r="G38" s="335"/>
      <c r="H38" s="335"/>
      <c r="I38" s="335"/>
      <c r="J38" s="335"/>
      <c r="K38" s="335"/>
      <c r="L38" s="335"/>
      <c r="M38" s="335"/>
      <c r="N38" s="335"/>
      <c r="O38" s="335"/>
    </row>
    <row r="39" spans="1:15" s="96" customFormat="1" ht="13.5" customHeight="1">
      <c r="A39" s="335" t="s">
        <v>297</v>
      </c>
      <c r="B39" s="335"/>
      <c r="C39" s="335"/>
      <c r="D39" s="335"/>
      <c r="E39" s="335"/>
      <c r="F39" s="335"/>
      <c r="G39" s="335"/>
      <c r="H39" s="335"/>
      <c r="I39" s="335"/>
      <c r="J39" s="335"/>
      <c r="K39" s="335"/>
      <c r="L39" s="335"/>
      <c r="M39" s="335"/>
      <c r="N39" s="335"/>
      <c r="O39" s="335"/>
    </row>
    <row r="40" spans="1:15" s="96" customFormat="1" ht="13.5" customHeight="1">
      <c r="A40" s="335" t="s">
        <v>279</v>
      </c>
      <c r="B40" s="335"/>
      <c r="C40" s="335"/>
      <c r="D40" s="335"/>
      <c r="E40" s="335"/>
      <c r="F40" s="335"/>
      <c r="G40" s="335"/>
      <c r="H40" s="335"/>
      <c r="I40" s="335"/>
      <c r="J40" s="335"/>
      <c r="K40" s="335"/>
      <c r="L40" s="335"/>
      <c r="M40" s="335"/>
      <c r="N40" s="335"/>
      <c r="O40" s="335"/>
    </row>
    <row r="41" s="7" customFormat="1" ht="12"/>
    <row r="42" s="7" customFormat="1" ht="12"/>
    <row r="43" s="7" customFormat="1" ht="12"/>
  </sheetData>
  <sheetProtection selectLockedCells="1"/>
  <mergeCells count="60">
    <mergeCell ref="A17:H17"/>
    <mergeCell ref="I19:O19"/>
    <mergeCell ref="I18:O18"/>
    <mergeCell ref="I6:O6"/>
    <mergeCell ref="I7:O7"/>
    <mergeCell ref="I8:O8"/>
    <mergeCell ref="I10:O10"/>
    <mergeCell ref="I12:O12"/>
    <mergeCell ref="A12:H12"/>
    <mergeCell ref="I13:O13"/>
    <mergeCell ref="A30:H30"/>
    <mergeCell ref="A29:H29"/>
    <mergeCell ref="A4:O4"/>
    <mergeCell ref="A40:O40"/>
    <mergeCell ref="A33:O33"/>
    <mergeCell ref="A38:O38"/>
    <mergeCell ref="A37:O37"/>
    <mergeCell ref="A34:O34"/>
    <mergeCell ref="I9:O9"/>
    <mergeCell ref="A5:O5"/>
    <mergeCell ref="A35:O35"/>
    <mergeCell ref="A36:O36"/>
    <mergeCell ref="A39:O39"/>
    <mergeCell ref="A24:H24"/>
    <mergeCell ref="A32:H32"/>
    <mergeCell ref="J26:O32"/>
    <mergeCell ref="A31:H31"/>
    <mergeCell ref="A26:H26"/>
    <mergeCell ref="A27:H27"/>
    <mergeCell ref="A28:H28"/>
    <mergeCell ref="A25:O25"/>
    <mergeCell ref="A7:H7"/>
    <mergeCell ref="I15:O15"/>
    <mergeCell ref="A18:H18"/>
    <mergeCell ref="A10:H10"/>
    <mergeCell ref="A16:H16"/>
    <mergeCell ref="I23:O23"/>
    <mergeCell ref="I24:O24"/>
    <mergeCell ref="A22:H22"/>
    <mergeCell ref="A23:H23"/>
    <mergeCell ref="I22:O22"/>
    <mergeCell ref="A15:H15"/>
    <mergeCell ref="A21:H21"/>
    <mergeCell ref="A19:H19"/>
    <mergeCell ref="A20:H20"/>
    <mergeCell ref="A14:H14"/>
    <mergeCell ref="I14:O14"/>
    <mergeCell ref="I21:O21"/>
    <mergeCell ref="I16:O16"/>
    <mergeCell ref="I17:O17"/>
    <mergeCell ref="I20:O20"/>
    <mergeCell ref="A13:H13"/>
    <mergeCell ref="A11:H11"/>
    <mergeCell ref="A1:O1"/>
    <mergeCell ref="A2:O2"/>
    <mergeCell ref="A3:O3"/>
    <mergeCell ref="A8:H8"/>
    <mergeCell ref="A9:H9"/>
    <mergeCell ref="I11:O11"/>
    <mergeCell ref="A6:H6"/>
  </mergeCells>
  <hyperlinks>
    <hyperlink ref="I31" r:id="rId1" display="https://www.bmf.gv.at/Publikationen/Downloads/BroschrenundRatgeber/_start.htm"/>
    <hyperlink ref="I26" r:id="rId2" display="http://wko.at/uns"/>
    <hyperlink ref="I30" r:id="rId3" display="http://wko.at/uns"/>
    <hyperlink ref="G30:O30" r:id="rId4" display="Weiter..."/>
    <hyperlink ref="I28" r:id="rId5" display="http://wko.at/uns"/>
    <hyperlink ref="G28:O28" r:id="rId6" display="Weiter..."/>
    <hyperlink ref="G27:O27" r:id="rId7" display="Weiter..."/>
    <hyperlink ref="G32:O32" r:id="rId8" display="Weiter..."/>
    <hyperlink ref="G31:O31" r:id="rId9" display="Weiter..."/>
    <hyperlink ref="I27" r:id="rId10" display="Weiter..."/>
    <hyperlink ref="I29" r:id="rId11" display="Weiter..."/>
  </hyperlinks>
  <printOptions horizontalCentered="1"/>
  <pageMargins left="0.3937007874015748" right="0.3937007874015748" top="0.5905511811023623" bottom="0.3937007874015748" header="0" footer="0.31496062992125984"/>
  <pageSetup horizontalDpi="1200" verticalDpi="1200" orientation="landscape" paperSize="9" r:id="rId13"/>
  <headerFooter alignWithMargins="0">
    <oddFooter>&amp;C&amp;"Arial,Fett"&amp;8ZAHLEN IM GRIFF FÜR MIKROUNTERNEHMEN | (C) 2008 WIFI UNTERNEHMERSERVICE | WWW.WKO.AT/UNS | Rel. 1.3 | 2011 | Seite &amp;P von &amp;N</oddFooter>
  </headerFooter>
  <rowBreaks count="1" manualBreakCount="1">
    <brk id="33" max="255" man="1"/>
  </rowBreaks>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Zahlen im Griff</dc:title>
  <dc:subject>Betriebswirtschaft &amp; Management</dc:subject>
  <dc:creator>WIFI Unternehmerservice WKO</dc:creator>
  <cp:keywords/>
  <dc:description/>
  <cp:lastModifiedBy>Hans Weiß</cp:lastModifiedBy>
  <cp:lastPrinted>2011-01-26T00:26:32Z</cp:lastPrinted>
  <dcterms:created xsi:type="dcterms:W3CDTF">2006-10-08T22:20:28Z</dcterms:created>
  <dcterms:modified xsi:type="dcterms:W3CDTF">2013-01-27T21:36:26Z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